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225" windowWidth="13530" windowHeight="6960" activeTab="0"/>
  </bookViews>
  <sheets>
    <sheet name="101-07電表統計資料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<sst xmlns="http://schemas.openxmlformats.org/spreadsheetml/2006/main" count="47" uniqueCount="35">
  <si>
    <t>建物名稱</t>
  </si>
  <si>
    <t>增加或減少</t>
  </si>
  <si>
    <t>分管單位</t>
  </si>
  <si>
    <t>總務處</t>
  </si>
  <si>
    <t>學習與教學中心</t>
  </si>
  <si>
    <t>工學院</t>
  </si>
  <si>
    <t>研發處</t>
  </si>
  <si>
    <t>文學院</t>
  </si>
  <si>
    <t>體育事務處</t>
  </si>
  <si>
    <t>Q館</t>
  </si>
  <si>
    <t>外語學院</t>
  </si>
  <si>
    <t>理學院</t>
  </si>
  <si>
    <t>圖書館</t>
  </si>
  <si>
    <t>學務處</t>
  </si>
  <si>
    <t>國際暨兩岸事務處</t>
  </si>
  <si>
    <t>文錙藝術中心</t>
  </si>
  <si>
    <t>總務處、教務處、人力資源處</t>
  </si>
  <si>
    <t>工學院、財務處</t>
  </si>
  <si>
    <t>學務處、文錙藝術中心</t>
  </si>
  <si>
    <t>文學院、理學院</t>
  </si>
  <si>
    <t>學習與教學中心、品質保證稽核處</t>
  </si>
  <si>
    <t>工學院、資訊處、總務處、國際學院、國際暨兩岸事務處</t>
  </si>
  <si>
    <t>本年度當期用電</t>
  </si>
  <si>
    <t>去年同期用電量</t>
  </si>
  <si>
    <t>增減比率</t>
  </si>
  <si>
    <t>總務處、資訊處、學務處、總務處、  商學院、管理學院</t>
  </si>
  <si>
    <t>教育學院（原自強館資料無法比較）</t>
  </si>
  <si>
    <t>統計日期:2012-07-01～2012-07-31</t>
  </si>
  <si>
    <t>淡水校園各樓館用電紀錄表</t>
  </si>
  <si>
    <t>研發處</t>
  </si>
  <si>
    <t>文學院、研發處</t>
  </si>
  <si>
    <r>
      <t xml:space="preserve">體育事務處 </t>
    </r>
    <r>
      <rPr>
        <sz val="12"/>
        <color indexed="10"/>
        <rFont val="標楷體"/>
        <family val="4"/>
      </rPr>
      <t>(異常說明如註一)</t>
    </r>
  </si>
  <si>
    <r>
      <t>研發處</t>
    </r>
    <r>
      <rPr>
        <sz val="12"/>
        <color indexed="10"/>
        <rFont val="標楷體"/>
        <family val="4"/>
      </rPr>
      <t xml:space="preserve"> (異常說明如註一)</t>
    </r>
  </si>
  <si>
    <r>
      <t xml:space="preserve">研發處 </t>
    </r>
    <r>
      <rPr>
        <sz val="12"/>
        <color indexed="10"/>
        <rFont val="標楷體"/>
        <family val="4"/>
      </rPr>
      <t>(異常說明如註一)</t>
    </r>
  </si>
  <si>
    <t>註一:司令台、數位語文中心因整修工程電表暫時拆除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</si>
</sst>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  <numFmt numFmtId="177" formatCode="m/d"/>
    <numFmt numFmtId="178" formatCode="0_ "/>
    <numFmt numFmtId="179" formatCode="0;_"/>
    <numFmt numFmtId="180" formatCode="m/d;@"/>
    <numFmt numFmtId="181" formatCode="m/d/yy;@"/>
    <numFmt numFmtId="182" formatCode="m&quot;月&quot;d&quot;日&quot;"/>
    <numFmt numFmtId="183" formatCode="0.00_);[Red]\(0.00\)"/>
    <numFmt numFmtId="184" formatCode="_-* #,##0_-;\-* #,##0_-;_-* &quot;-&quot;??_-;_-@_-"/>
    <numFmt numFmtId="185" formatCode="yyyy/m/d;@"/>
    <numFmt numFmtId="186" formatCode="0.00_ "/>
    <numFmt numFmtId="187" formatCode="0_);[Red]\(0\)"/>
    <numFmt numFmtId="188" formatCode="#,##0_);[Red]\(#,##0\)"/>
    <numFmt numFmtId="189" formatCode="0_ ;[Red]\-0\ "/>
    <numFmt numFmtId="190" formatCode="0.00_ ;[Red]\-0.00\ "/>
    <numFmt numFmtId="191" formatCode="#,##0.00%;[Red]\-&quot;$&quot;#,##0.00%"/>
    <numFmt numFmtId="192" formatCode="#,##0_ ;[Red]\-#,##0\ 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4"/>
      <name val="標楷體"/>
      <family val="4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6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189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191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29">
    <xf numFmtId="189" fontId="0" fillId="0" borderId="0" xfId="0" applyAlignment="1">
      <alignment vertical="center"/>
    </xf>
    <xf numFmtId="189" fontId="20" fillId="0" borderId="10" xfId="0" applyFont="1" applyBorder="1" applyAlignment="1">
      <alignment horizontal="left" vertical="center"/>
    </xf>
    <xf numFmtId="189" fontId="20" fillId="0" borderId="11" xfId="0" applyFont="1" applyBorder="1" applyAlignment="1">
      <alignment horizontal="left" vertical="center"/>
    </xf>
    <xf numFmtId="189" fontId="20" fillId="0" borderId="11" xfId="0" applyFont="1" applyBorder="1" applyAlignment="1">
      <alignment horizontal="left" vertical="center" wrapText="1"/>
    </xf>
    <xf numFmtId="3" fontId="20" fillId="0" borderId="12" xfId="0" applyNumberFormat="1" applyFont="1" applyFill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189" fontId="21" fillId="24" borderId="13" xfId="0" applyFont="1" applyFill="1" applyBorder="1" applyAlignment="1">
      <alignment horizontal="center" vertical="center"/>
    </xf>
    <xf numFmtId="189" fontId="22" fillId="24" borderId="14" xfId="0" applyFont="1" applyFill="1" applyBorder="1" applyAlignment="1">
      <alignment horizontal="center" vertical="center"/>
    </xf>
    <xf numFmtId="10" fontId="22" fillId="24" borderId="14" xfId="39" applyNumberFormat="1" applyFont="1" applyFill="1" applyBorder="1" applyAlignment="1">
      <alignment horizontal="center" vertical="center"/>
    </xf>
    <xf numFmtId="10" fontId="21" fillId="24" borderId="15" xfId="39" applyNumberFormat="1" applyFont="1" applyFill="1" applyBorder="1" applyAlignment="1">
      <alignment horizontal="center" vertical="center"/>
    </xf>
    <xf numFmtId="189" fontId="20" fillId="0" borderId="16" xfId="0" applyFont="1" applyBorder="1" applyAlignment="1">
      <alignment horizontal="left" vertical="center"/>
    </xf>
    <xf numFmtId="3" fontId="20" fillId="0" borderId="17" xfId="0" applyNumberFormat="1" applyFont="1" applyFill="1" applyBorder="1" applyAlignment="1">
      <alignment vertical="center"/>
    </xf>
    <xf numFmtId="189" fontId="20" fillId="0" borderId="18" xfId="0" applyFont="1" applyBorder="1" applyAlignment="1">
      <alignment horizontal="left" vertical="center" wrapText="1"/>
    </xf>
    <xf numFmtId="178" fontId="22" fillId="24" borderId="14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0" fontId="25" fillId="0" borderId="12" xfId="39" applyNumberFormat="1" applyFont="1" applyBorder="1" applyAlignment="1">
      <alignment horizontal="right" vertical="center"/>
    </xf>
    <xf numFmtId="178" fontId="25" fillId="0" borderId="17" xfId="0" applyNumberFormat="1" applyFont="1" applyBorder="1" applyAlignment="1">
      <alignment horizontal="right" vertical="center"/>
    </xf>
    <xf numFmtId="10" fontId="25" fillId="0" borderId="17" xfId="39" applyNumberFormat="1" applyFont="1" applyBorder="1" applyAlignment="1">
      <alignment horizontal="right" vertical="center"/>
    </xf>
    <xf numFmtId="178" fontId="25" fillId="0" borderId="12" xfId="0" applyNumberFormat="1" applyFont="1" applyBorder="1" applyAlignment="1">
      <alignment horizontal="right" vertical="center"/>
    </xf>
    <xf numFmtId="178" fontId="26" fillId="0" borderId="12" xfId="0" applyNumberFormat="1" applyFont="1" applyBorder="1" applyAlignment="1">
      <alignment horizontal="right" vertical="center"/>
    </xf>
    <xf numFmtId="10" fontId="26" fillId="0" borderId="12" xfId="39" applyNumberFormat="1" applyFont="1" applyBorder="1" applyAlignment="1">
      <alignment horizontal="right" vertical="center"/>
    </xf>
    <xf numFmtId="184" fontId="20" fillId="0" borderId="19" xfId="33" applyNumberFormat="1" applyFont="1" applyBorder="1" applyAlignment="1">
      <alignment horizontal="center" vertical="center"/>
    </xf>
    <xf numFmtId="184" fontId="20" fillId="0" borderId="12" xfId="33" applyNumberFormat="1" applyFont="1" applyBorder="1" applyAlignment="1">
      <alignment horizontal="center" vertical="center"/>
    </xf>
    <xf numFmtId="189" fontId="22" fillId="24" borderId="20" xfId="0" applyFont="1" applyFill="1" applyBorder="1" applyAlignment="1">
      <alignment horizontal="center" vertical="center"/>
    </xf>
    <xf numFmtId="184" fontId="28" fillId="0" borderId="12" xfId="33" applyNumberFormat="1" applyFont="1" applyBorder="1" applyAlignment="1">
      <alignment horizontal="center" vertical="center"/>
    </xf>
    <xf numFmtId="189" fontId="19" fillId="0" borderId="0" xfId="0" applyFont="1" applyBorder="1" applyAlignment="1">
      <alignment horizontal="center" vertical="center"/>
    </xf>
    <xf numFmtId="189" fontId="29" fillId="0" borderId="0" xfId="0" applyFont="1" applyAlignment="1">
      <alignment horizontal="center" vertical="center"/>
    </xf>
    <xf numFmtId="189" fontId="20" fillId="0" borderId="0" xfId="0" applyFont="1" applyAlignment="1">
      <alignment vertical="center"/>
    </xf>
    <xf numFmtId="189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lly\&#20849;&#20139;&#36039;&#28304;\&#29992;&#38651;&#37327;&#32113;&#35336;\EUI&#32113;&#35336;\EUI&#32113;&#35336;\report101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port10107(&#28961;&#36942;&#28670;-&#38651;&#34920;)-&#35036;&#36942;&#36039;&#26009;(&#22577;&#349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排版"/>
      <sheetName val="用電比較圖(橫)"/>
      <sheetName val="電表統計資料"/>
      <sheetName val="A區"/>
      <sheetName val="行政大樓"/>
      <sheetName val="宮燈教室"/>
      <sheetName val="視教館"/>
      <sheetName val="商管大樓"/>
      <sheetName val="盲生資源中心"/>
      <sheetName val="鍾靈化學館"/>
      <sheetName val="工學大樓"/>
      <sheetName val="能光中心"/>
      <sheetName val="小風洞實驗室"/>
      <sheetName val="工學館"/>
      <sheetName val="大風洞實驗室"/>
      <sheetName val="建築館"/>
      <sheetName val="會文館"/>
      <sheetName val="文學館"/>
      <sheetName val="海博館"/>
      <sheetName val="游泳館"/>
      <sheetName val="水資源中心"/>
      <sheetName val="司令台"/>
      <sheetName val="數位語文中心"/>
      <sheetName val="活動中心"/>
      <sheetName val="傳播館"/>
      <sheetName val="教育館"/>
      <sheetName val="育成中心"/>
      <sheetName val="教育學院"/>
      <sheetName val="水工及五虎崗路燈"/>
      <sheetName val="B區總"/>
      <sheetName val="外語大樓"/>
      <sheetName val="科學館"/>
      <sheetName val="體育館"/>
      <sheetName val="驚聲大樓"/>
      <sheetName val="圖書館"/>
      <sheetName val="覺生綜合大樓"/>
      <sheetName val="松濤一館"/>
      <sheetName val="松濤二館"/>
      <sheetName val="文錙藝術中心"/>
      <sheetName val="女職員宿舍"/>
      <sheetName val="松濤三館 "/>
      <sheetName val="麗澤宿舍"/>
      <sheetName val="美食廣場"/>
      <sheetName val="美食廣場 AC"/>
      <sheetName val="美食廣場公共用電"/>
      <sheetName val="2012-01-01～2012-01-31  電表統計資料"/>
      <sheetName val="來源資料"/>
    </sheetNames>
    <sheetDataSet>
      <sheetData sheetId="46">
        <row r="1">
          <cell r="B1" t="str">
            <v>A區總</v>
          </cell>
          <cell r="C1" t="str">
            <v>行政大樓</v>
          </cell>
          <cell r="D1" t="str">
            <v>宮燈教室</v>
          </cell>
          <cell r="E1" t="str">
            <v>視教館</v>
          </cell>
          <cell r="F1" t="str">
            <v>商管大樓</v>
          </cell>
          <cell r="G1" t="str">
            <v>盲生資源中心</v>
          </cell>
          <cell r="H1" t="str">
            <v>鍾靈化學館</v>
          </cell>
          <cell r="I1" t="str">
            <v>工學大樓</v>
          </cell>
          <cell r="J1" t="str">
            <v>能源光電中心</v>
          </cell>
          <cell r="K1" t="str">
            <v>小風洞實驗室</v>
          </cell>
          <cell r="L1" t="str">
            <v>工學館</v>
          </cell>
          <cell r="M1" t="str">
            <v>大風洞實驗室</v>
          </cell>
          <cell r="N1" t="str">
            <v>建築館</v>
          </cell>
          <cell r="O1" t="str">
            <v>會文館</v>
          </cell>
          <cell r="P1" t="str">
            <v>文學館</v>
          </cell>
          <cell r="Q1" t="str">
            <v>海博館</v>
          </cell>
          <cell r="R1" t="str">
            <v>游泳館</v>
          </cell>
          <cell r="S1" t="str">
            <v>司令台</v>
          </cell>
          <cell r="T1" t="str">
            <v>水資源中心</v>
          </cell>
          <cell r="U1" t="str">
            <v>數位語文中心</v>
          </cell>
          <cell r="V1" t="str">
            <v>傳播館</v>
          </cell>
          <cell r="X1" t="str">
            <v>活動中心</v>
          </cell>
          <cell r="Y1" t="str">
            <v>育成中心</v>
          </cell>
          <cell r="Z1" t="str">
            <v>教育學院</v>
          </cell>
          <cell r="AB1" t="str">
            <v>B區總</v>
          </cell>
          <cell r="AC1" t="str">
            <v>外語大樓</v>
          </cell>
          <cell r="AD1" t="str">
            <v>科學館</v>
          </cell>
          <cell r="AE1" t="str">
            <v>體育館</v>
          </cell>
          <cell r="AF1" t="str">
            <v>驚聲大樓</v>
          </cell>
          <cell r="AG1" t="str">
            <v>圖書館</v>
          </cell>
          <cell r="AH1" t="str">
            <v>覺生綜合大樓</v>
          </cell>
          <cell r="AI1" t="str">
            <v>松濤一館</v>
          </cell>
          <cell r="AJ1" t="str">
            <v>松濤二館</v>
          </cell>
          <cell r="AK1" t="str">
            <v>文錙中心</v>
          </cell>
          <cell r="AL1" t="str">
            <v>女職員宿舍</v>
          </cell>
          <cell r="AM1" t="str">
            <v>松濤三館</v>
          </cell>
          <cell r="AN1" t="str">
            <v>麗澤學舍</v>
          </cell>
          <cell r="AO1" t="str">
            <v>美食廣場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12-07-01～2012-07-31  電表統計資料"/>
      <sheetName val="來源資料"/>
    </sheetNames>
    <sheetDataSet>
      <sheetData sheetId="1">
        <row r="36">
          <cell r="G36">
            <v>1351020</v>
          </cell>
          <cell r="L36">
            <v>350271</v>
          </cell>
          <cell r="M36">
            <v>1200</v>
          </cell>
          <cell r="N36">
            <v>35134</v>
          </cell>
          <cell r="O36">
            <v>43420</v>
          </cell>
          <cell r="P36">
            <v>15594</v>
          </cell>
          <cell r="S36">
            <v>48042</v>
          </cell>
          <cell r="T36">
            <v>51369</v>
          </cell>
          <cell r="V36">
            <v>994</v>
          </cell>
          <cell r="W36">
            <v>1354</v>
          </cell>
          <cell r="X36">
            <v>2109</v>
          </cell>
          <cell r="Y36">
            <v>8450</v>
          </cell>
          <cell r="Z36">
            <v>12343</v>
          </cell>
          <cell r="AA36">
            <v>13655</v>
          </cell>
          <cell r="AB36">
            <v>366</v>
          </cell>
          <cell r="AD36">
            <v>8577</v>
          </cell>
          <cell r="AE36">
            <v>9545</v>
          </cell>
          <cell r="AH36">
            <v>4992</v>
          </cell>
          <cell r="AI36">
            <v>4276</v>
          </cell>
          <cell r="AJ36">
            <v>195</v>
          </cell>
          <cell r="AK36">
            <v>259</v>
          </cell>
          <cell r="AL36">
            <v>899</v>
          </cell>
          <cell r="AM36">
            <v>1887</v>
          </cell>
          <cell r="AR36">
            <v>3425</v>
          </cell>
          <cell r="BR36">
            <v>371373</v>
          </cell>
          <cell r="BS36">
            <v>0</v>
          </cell>
          <cell r="BT36">
            <v>0</v>
          </cell>
          <cell r="BU36">
            <v>1515</v>
          </cell>
          <cell r="BV36">
            <v>53874</v>
          </cell>
          <cell r="CR36">
            <v>0</v>
          </cell>
          <cell r="CS36">
            <v>0</v>
          </cell>
          <cell r="CT36">
            <v>2465</v>
          </cell>
          <cell r="CU36">
            <v>1136</v>
          </cell>
          <cell r="DC36">
            <v>5698</v>
          </cell>
          <cell r="DD36">
            <v>4426</v>
          </cell>
          <cell r="DE36">
            <v>26401</v>
          </cell>
          <cell r="DF36">
            <v>19241</v>
          </cell>
          <cell r="DG36">
            <v>8097</v>
          </cell>
          <cell r="DH36">
            <v>30318</v>
          </cell>
          <cell r="DI36">
            <v>4946</v>
          </cell>
          <cell r="DJ36">
            <v>64188</v>
          </cell>
          <cell r="DK36">
            <v>491</v>
          </cell>
          <cell r="DL36">
            <v>32765</v>
          </cell>
          <cell r="DM36">
            <v>20540</v>
          </cell>
          <cell r="DX36">
            <v>1068</v>
          </cell>
          <cell r="DY36">
            <v>5045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3">
      <selection activeCell="B29" sqref="B29"/>
    </sheetView>
  </sheetViews>
  <sheetFormatPr defaultColWidth="9.00390625" defaultRowHeight="16.5"/>
  <cols>
    <col min="1" max="2" width="13.125" style="0" customWidth="1"/>
    <col min="3" max="3" width="14.25390625" style="0" customWidth="1"/>
    <col min="4" max="4" width="10.50390625" style="14" customWidth="1"/>
    <col min="5" max="5" width="9.625" style="0" customWidth="1"/>
    <col min="6" max="6" width="34.625" style="0" customWidth="1"/>
  </cols>
  <sheetData>
    <row r="1" spans="1:6" ht="27" customHeight="1">
      <c r="A1" s="26" t="s">
        <v>28</v>
      </c>
      <c r="B1" s="26"/>
      <c r="C1" s="26"/>
      <c r="D1" s="26"/>
      <c r="E1" s="26"/>
      <c r="F1" s="26"/>
    </row>
    <row r="2" spans="1:6" ht="20.25" thickBot="1">
      <c r="A2" s="25" t="s">
        <v>27</v>
      </c>
      <c r="B2" s="25"/>
      <c r="C2" s="25"/>
      <c r="D2" s="25"/>
      <c r="E2" s="25"/>
      <c r="F2" s="25"/>
    </row>
    <row r="3" spans="1:6" ht="17.25" thickBot="1">
      <c r="A3" s="6" t="s">
        <v>0</v>
      </c>
      <c r="B3" s="23" t="s">
        <v>22</v>
      </c>
      <c r="C3" s="7" t="s">
        <v>23</v>
      </c>
      <c r="D3" s="13" t="s">
        <v>1</v>
      </c>
      <c r="E3" s="8" t="s">
        <v>24</v>
      </c>
      <c r="F3" s="9" t="s">
        <v>2</v>
      </c>
    </row>
    <row r="4" spans="1:6" ht="16.5">
      <c r="A4" s="10" t="str">
        <f>'[1]來源資料'!B$1</f>
        <v>A區總</v>
      </c>
      <c r="B4" s="21">
        <f>'[2]2012-07-01～2012-07-31  電表統計資料'!G36</f>
        <v>1351020</v>
      </c>
      <c r="C4" s="11">
        <v>1239048</v>
      </c>
      <c r="D4" s="16">
        <f>$B4-$C4</f>
        <v>111972</v>
      </c>
      <c r="E4" s="17">
        <f>$D4/$C4</f>
        <v>0.09036938036298836</v>
      </c>
      <c r="F4" s="12"/>
    </row>
    <row r="5" spans="1:6" ht="16.5">
      <c r="A5" s="1" t="str">
        <f>'[1]來源資料'!C$1</f>
        <v>行政大樓</v>
      </c>
      <c r="B5" s="22">
        <f>'[2]2012-07-01～2012-07-31  電表統計資料'!AH36+'[2]2012-07-01～2012-07-31  電表統計資料'!AI36-'[2]2012-07-01～2012-07-31  電表統計資料'!AJ36-'[2]2012-07-01～2012-07-31  電表統計資料'!AK36-'[2]2012-07-01～2012-07-31  電表統計資料'!AL36-'[2]2012-07-01～2012-07-31  電表統計資料'!AM36</f>
        <v>6028</v>
      </c>
      <c r="C5" s="4">
        <v>16251</v>
      </c>
      <c r="D5" s="19">
        <f aca="true" t="shared" si="0" ref="D5:D42">$B5-$C5</f>
        <v>-10223</v>
      </c>
      <c r="E5" s="20">
        <f aca="true" t="shared" si="1" ref="E5:E42">$D5/$C5</f>
        <v>-0.6290689803704388</v>
      </c>
      <c r="F5" s="2" t="s">
        <v>16</v>
      </c>
    </row>
    <row r="6" spans="1:6" ht="16.5">
      <c r="A6" s="1" t="str">
        <f>'[1]來源資料'!D$1</f>
        <v>宮燈教室</v>
      </c>
      <c r="B6" s="22">
        <f>'[2]2012-07-01～2012-07-31  電表統計資料'!M36+'[2]2012-07-01～2012-07-31  電表統計資料'!AJ36+'[2]2012-07-01～2012-07-31  電表統計資料'!AK36</f>
        <v>1654</v>
      </c>
      <c r="C6" s="4">
        <v>3297</v>
      </c>
      <c r="D6" s="19">
        <f t="shared" si="0"/>
        <v>-1643</v>
      </c>
      <c r="E6" s="20">
        <f t="shared" si="1"/>
        <v>-0.49833181680315436</v>
      </c>
      <c r="F6" s="2" t="s">
        <v>3</v>
      </c>
    </row>
    <row r="7" spans="1:6" ht="16.5">
      <c r="A7" s="1" t="str">
        <f>'[1]來源資料'!E$1</f>
        <v>視教館</v>
      </c>
      <c r="B7" s="22">
        <f>'[2]2012-07-01～2012-07-31  電表統計資料'!AL36+'[2]2012-07-01～2012-07-31  電表統計資料'!AM36</f>
        <v>2786</v>
      </c>
      <c r="C7" s="4">
        <v>7572</v>
      </c>
      <c r="D7" s="19">
        <f t="shared" si="0"/>
        <v>-4786</v>
      </c>
      <c r="E7" s="20">
        <f t="shared" si="1"/>
        <v>-0.6320655044902271</v>
      </c>
      <c r="F7" s="2" t="s">
        <v>4</v>
      </c>
    </row>
    <row r="8" spans="1:6" ht="42" customHeight="1">
      <c r="A8" s="1" t="str">
        <f>'[1]來源資料'!F$1</f>
        <v>商管大樓</v>
      </c>
      <c r="B8" s="22">
        <f>'[2]2012-07-01～2012-07-31  電表統計資料'!DE36+'[2]2012-07-01～2012-07-31  電表統計資料'!DF36+'[2]2012-07-01～2012-07-31  電表統計資料'!DG36+'[2]2012-07-01～2012-07-31  電表統計資料'!DH36+'[2]2012-07-01～2012-07-31  電表統計資料'!DI36+'[2]2012-07-01～2012-07-31  電表統計資料'!DJ36+'[2]2012-07-01～2012-07-31  電表統計資料'!DK36</f>
        <v>153682</v>
      </c>
      <c r="C8" s="4">
        <v>152018</v>
      </c>
      <c r="D8" s="18">
        <f t="shared" si="0"/>
        <v>1664</v>
      </c>
      <c r="E8" s="15">
        <f t="shared" si="1"/>
        <v>0.010946072175663409</v>
      </c>
      <c r="F8" s="3" t="s">
        <v>25</v>
      </c>
    </row>
    <row r="9" spans="1:6" ht="16.5">
      <c r="A9" s="1" t="str">
        <f>'[1]來源資料'!G$1</f>
        <v>盲生資源中心</v>
      </c>
      <c r="B9" s="22">
        <v>5226</v>
      </c>
      <c r="C9" s="22">
        <v>1122</v>
      </c>
      <c r="D9" s="18">
        <f t="shared" si="0"/>
        <v>4104</v>
      </c>
      <c r="E9" s="15">
        <f t="shared" si="1"/>
        <v>3.657754010695187</v>
      </c>
      <c r="F9" s="2" t="s">
        <v>29</v>
      </c>
    </row>
    <row r="10" spans="1:6" ht="16.5">
      <c r="A10" s="1" t="str">
        <f>'[1]來源資料'!H$1</f>
        <v>鍾靈化學館</v>
      </c>
      <c r="B10" s="22">
        <f>'[2]2012-07-01～2012-07-31  電表統計資料'!L36</f>
        <v>350271</v>
      </c>
      <c r="C10" s="4">
        <v>345319</v>
      </c>
      <c r="D10" s="18">
        <f t="shared" si="0"/>
        <v>4952</v>
      </c>
      <c r="E10" s="15">
        <f t="shared" si="1"/>
        <v>0.014340363547907877</v>
      </c>
      <c r="F10" s="2" t="s">
        <v>11</v>
      </c>
    </row>
    <row r="11" spans="1:6" ht="16.5">
      <c r="A11" s="1" t="str">
        <f>'[1]來源資料'!I$1</f>
        <v>工學大樓</v>
      </c>
      <c r="B11" s="22">
        <f>'[2]2012-07-01～2012-07-31  電表統計資料'!BR36</f>
        <v>371373</v>
      </c>
      <c r="C11" s="4">
        <v>375432</v>
      </c>
      <c r="D11" s="19">
        <f t="shared" si="0"/>
        <v>-4059</v>
      </c>
      <c r="E11" s="20">
        <f t="shared" si="1"/>
        <v>-0.010811545100044749</v>
      </c>
      <c r="F11" s="2" t="s">
        <v>5</v>
      </c>
    </row>
    <row r="12" spans="1:6" ht="16.5">
      <c r="A12" s="1" t="str">
        <f>'[1]來源資料'!J$1</f>
        <v>能源光電中心</v>
      </c>
      <c r="B12" s="22">
        <f>'[2]2012-07-01～2012-07-31  電表統計資料'!DX36+'[2]2012-07-01～2012-07-31  電表統計資料'!DY36</f>
        <v>6113</v>
      </c>
      <c r="C12" s="4">
        <v>5333</v>
      </c>
      <c r="D12" s="18">
        <f t="shared" si="0"/>
        <v>780</v>
      </c>
      <c r="E12" s="15">
        <f t="shared" si="1"/>
        <v>0.14625914119632477</v>
      </c>
      <c r="F12" s="2" t="s">
        <v>6</v>
      </c>
    </row>
    <row r="13" spans="1:6" ht="16.5">
      <c r="A13" s="1" t="str">
        <f>'[1]來源資料'!K$1</f>
        <v>小風洞實驗室</v>
      </c>
      <c r="B13" s="22">
        <f>'[2]2012-07-01～2012-07-31  電表統計資料'!BU36+'[2]2012-07-01～2012-07-31  電表統計資料'!X36</f>
        <v>3624</v>
      </c>
      <c r="C13" s="4">
        <v>4126</v>
      </c>
      <c r="D13" s="19">
        <f t="shared" si="0"/>
        <v>-502</v>
      </c>
      <c r="E13" s="20">
        <f t="shared" si="1"/>
        <v>-0.12166747455162386</v>
      </c>
      <c r="F13" s="2" t="s">
        <v>6</v>
      </c>
    </row>
    <row r="14" spans="1:6" ht="16.5">
      <c r="A14" s="1" t="str">
        <f>'[1]來源資料'!L$1</f>
        <v>工學館</v>
      </c>
      <c r="B14" s="22">
        <f>'[2]2012-07-01～2012-07-31  電表統計資料'!S36+'[2]2012-07-01～2012-07-31  電表統計資料'!T36-'[2]2012-07-01～2012-07-31  電表統計資料'!V36-'[2]2012-07-01～2012-07-31  電表統計資料'!W36-'[2]2012-07-01～2012-07-31  電表統計資料'!X36-'[2]2012-07-01～2012-07-31  電表統計資料'!Y36-'[2]2012-07-01～2012-07-31  電表統計資料'!Z36-'[2]2012-07-01～2012-07-31  電表統計資料'!AA36-'[2]2012-07-01～2012-07-31  電表統計資料'!AB36</f>
        <v>60140</v>
      </c>
      <c r="C14" s="4">
        <v>68722</v>
      </c>
      <c r="D14" s="19">
        <f t="shared" si="0"/>
        <v>-8582</v>
      </c>
      <c r="E14" s="20">
        <f t="shared" si="1"/>
        <v>-0.12487995110736008</v>
      </c>
      <c r="F14" s="2" t="s">
        <v>17</v>
      </c>
    </row>
    <row r="15" spans="1:6" ht="16.5">
      <c r="A15" s="1" t="str">
        <f>'[1]來源資料'!M$1</f>
        <v>大風洞實驗室</v>
      </c>
      <c r="B15" s="22">
        <f>'[2]2012-07-01～2012-07-31  電表統計資料'!Z36</f>
        <v>12343</v>
      </c>
      <c r="C15" s="4">
        <v>14161</v>
      </c>
      <c r="D15" s="19">
        <f t="shared" si="0"/>
        <v>-1818</v>
      </c>
      <c r="E15" s="20">
        <f t="shared" si="1"/>
        <v>-0.12838076407033402</v>
      </c>
      <c r="F15" s="2" t="s">
        <v>6</v>
      </c>
    </row>
    <row r="16" spans="1:6" ht="16.5">
      <c r="A16" s="1" t="str">
        <f>'[1]來源資料'!N$1</f>
        <v>建築館</v>
      </c>
      <c r="B16" s="22">
        <f>'[2]2012-07-01～2012-07-31  電表統計資料'!W36+'[2]2012-07-01～2012-07-31  電表統計資料'!Y36+'[2]2012-07-01～2012-07-31  電表統計資料'!AA36+'[2]2012-07-01～2012-07-31  電表統計資料'!AB36+'[2]2012-07-01～2012-07-31  電表統計資料'!BS36+'[2]2012-07-01～2012-07-31  電表統計資料'!BT36</f>
        <v>23825</v>
      </c>
      <c r="C16" s="4">
        <v>30901</v>
      </c>
      <c r="D16" s="19">
        <f t="shared" si="0"/>
        <v>-7076</v>
      </c>
      <c r="E16" s="20">
        <f t="shared" si="1"/>
        <v>-0.22898935309536908</v>
      </c>
      <c r="F16" s="2" t="s">
        <v>5</v>
      </c>
    </row>
    <row r="17" spans="1:6" ht="16.5">
      <c r="A17" s="1" t="str">
        <f>'[1]來源資料'!O$1</f>
        <v>會文館</v>
      </c>
      <c r="B17" s="22">
        <f>'[2]2012-07-01～2012-07-31  電表統計資料'!AD36+'[2]2012-07-01～2012-07-31  電表統計資料'!AE36</f>
        <v>18122</v>
      </c>
      <c r="C17" s="4">
        <v>15354</v>
      </c>
      <c r="D17" s="18">
        <f t="shared" si="0"/>
        <v>2768</v>
      </c>
      <c r="E17" s="15">
        <f t="shared" si="1"/>
        <v>0.18027875472189658</v>
      </c>
      <c r="F17" s="2" t="s">
        <v>3</v>
      </c>
    </row>
    <row r="18" spans="1:6" ht="16.5">
      <c r="A18" s="1" t="str">
        <f>'[1]來源資料'!P$1</f>
        <v>文學館</v>
      </c>
      <c r="B18" s="22">
        <f>'[2]2012-07-01～2012-07-31  電表統計資料'!DL36+'[2]2012-07-01～2012-07-31  電表統計資料'!DM36</f>
        <v>53305</v>
      </c>
      <c r="C18" s="4">
        <v>63959</v>
      </c>
      <c r="D18" s="19">
        <f t="shared" si="0"/>
        <v>-10654</v>
      </c>
      <c r="E18" s="20">
        <f t="shared" si="1"/>
        <v>-0.16657546240560359</v>
      </c>
      <c r="F18" s="2" t="s">
        <v>7</v>
      </c>
    </row>
    <row r="19" spans="1:6" ht="16.5">
      <c r="A19" s="1" t="str">
        <f>'[1]來源資料'!Q$1</f>
        <v>海博館</v>
      </c>
      <c r="B19" s="22">
        <f>'[2]2012-07-01～2012-07-31  電表統計資料'!DC36+'[2]2012-07-01～2012-07-31  電表統計資料'!DD36</f>
        <v>10124</v>
      </c>
      <c r="C19" s="4">
        <v>12905</v>
      </c>
      <c r="D19" s="19">
        <f t="shared" si="0"/>
        <v>-2781</v>
      </c>
      <c r="E19" s="20">
        <f t="shared" si="1"/>
        <v>-0.21549786904300658</v>
      </c>
      <c r="F19" s="2" t="s">
        <v>18</v>
      </c>
    </row>
    <row r="20" spans="1:6" ht="16.5">
      <c r="A20" s="1" t="str">
        <f>'[1]來源資料'!R$1</f>
        <v>游泳館</v>
      </c>
      <c r="B20" s="22">
        <f>'[2]2012-07-01～2012-07-31  電表統計資料'!BV36</f>
        <v>53874</v>
      </c>
      <c r="C20" s="4">
        <v>51750</v>
      </c>
      <c r="D20" s="18">
        <f t="shared" si="0"/>
        <v>2124</v>
      </c>
      <c r="E20" s="15">
        <f t="shared" si="1"/>
        <v>0.04104347826086956</v>
      </c>
      <c r="F20" s="2" t="s">
        <v>8</v>
      </c>
    </row>
    <row r="21" spans="1:6" ht="16.5">
      <c r="A21" s="1" t="str">
        <f>'[1]來源資料'!S$1</f>
        <v>司令台</v>
      </c>
      <c r="B21" s="24">
        <v>0</v>
      </c>
      <c r="C21" s="4">
        <v>11963</v>
      </c>
      <c r="D21" s="18">
        <v>0</v>
      </c>
      <c r="E21" s="15">
        <f t="shared" si="1"/>
        <v>0</v>
      </c>
      <c r="F21" s="2" t="s">
        <v>31</v>
      </c>
    </row>
    <row r="22" spans="1:6" ht="16.5">
      <c r="A22" s="1" t="str">
        <f>'[1]來源資料'!T$1</f>
        <v>水資源中心</v>
      </c>
      <c r="B22" s="24">
        <f>'[2]2012-07-01～2012-07-31  電表統計資料'!CR36+'[2]2012-07-01～2012-07-31  電表統計資料'!CS36+'[2]2012-07-01～2012-07-31  電表統計資料'!CT36+'[2]2012-07-01～2012-07-31  電表統計資料'!CU36</f>
        <v>3601</v>
      </c>
      <c r="C22" s="4">
        <v>14707</v>
      </c>
      <c r="D22" s="19">
        <f t="shared" si="0"/>
        <v>-11106</v>
      </c>
      <c r="E22" s="20">
        <f t="shared" si="1"/>
        <v>-0.7551506085537499</v>
      </c>
      <c r="F22" s="2" t="s">
        <v>33</v>
      </c>
    </row>
    <row r="23" spans="1:6" ht="16.5">
      <c r="A23" s="1" t="str">
        <f>'[1]來源資料'!U$1</f>
        <v>數位語文中心</v>
      </c>
      <c r="B23" s="24">
        <v>0</v>
      </c>
      <c r="C23" s="4">
        <v>4012</v>
      </c>
      <c r="D23" s="18">
        <v>0</v>
      </c>
      <c r="E23" s="15">
        <f t="shared" si="1"/>
        <v>0</v>
      </c>
      <c r="F23" s="2" t="s">
        <v>32</v>
      </c>
    </row>
    <row r="24" spans="1:6" ht="16.5">
      <c r="A24" s="1" t="str">
        <f>'[1]來源資料'!V$1</f>
        <v>傳播館</v>
      </c>
      <c r="B24" s="22">
        <f>'[2]2012-07-01～2012-07-31  電表統計資料'!N36+'[2]2012-07-01～2012-07-31  電表統計資料'!O36-'[2]2012-07-01～2012-07-31  電表統計資料'!P36-'[2]2012-07-01～2012-07-31  電表統計資料'!AR36</f>
        <v>59535</v>
      </c>
      <c r="C24" s="4">
        <v>68680</v>
      </c>
      <c r="D24" s="19">
        <f t="shared" si="0"/>
        <v>-9145</v>
      </c>
      <c r="E24" s="20">
        <f t="shared" si="1"/>
        <v>-0.1331537565521258</v>
      </c>
      <c r="F24" s="2" t="s">
        <v>19</v>
      </c>
    </row>
    <row r="25" spans="1:6" ht="16.5">
      <c r="A25" s="1" t="s">
        <v>9</v>
      </c>
      <c r="B25" s="22">
        <f>'[2]2012-07-01～2012-07-31  電表統計資料'!P36+'[2]2012-07-01～2012-07-31  電表統計資料'!AR36</f>
        <v>19019</v>
      </c>
      <c r="C25" s="4">
        <v>17144</v>
      </c>
      <c r="D25" s="18">
        <f t="shared" si="0"/>
        <v>1875</v>
      </c>
      <c r="E25" s="15">
        <f t="shared" si="1"/>
        <v>0.10936770881941205</v>
      </c>
      <c r="F25" s="2" t="s">
        <v>30</v>
      </c>
    </row>
    <row r="26" spans="1:6" ht="16.5">
      <c r="A26" s="1" t="str">
        <f>'[1]來源資料'!X$1</f>
        <v>活動中心</v>
      </c>
      <c r="B26" s="22">
        <v>37471</v>
      </c>
      <c r="C26" s="4">
        <v>20417.5</v>
      </c>
      <c r="D26" s="18">
        <f t="shared" si="0"/>
        <v>17053.5</v>
      </c>
      <c r="E26" s="15">
        <f t="shared" si="1"/>
        <v>0.835239377984572</v>
      </c>
      <c r="F26" s="2" t="s">
        <v>3</v>
      </c>
    </row>
    <row r="27" spans="1:6" ht="16.5">
      <c r="A27" s="1" t="str">
        <f>'[1]來源資料'!Y$1</f>
        <v>育成中心</v>
      </c>
      <c r="B27" s="22">
        <v>12261</v>
      </c>
      <c r="C27" s="4">
        <v>18745.5</v>
      </c>
      <c r="D27" s="19">
        <f t="shared" si="0"/>
        <v>-6484.5</v>
      </c>
      <c r="E27" s="20">
        <f t="shared" si="1"/>
        <v>-0.345923021525166</v>
      </c>
      <c r="F27" s="2" t="s">
        <v>6</v>
      </c>
    </row>
    <row r="28" spans="1:6" ht="16.5">
      <c r="A28" s="1" t="str">
        <f>'[1]來源資料'!Z$1</f>
        <v>教育學院</v>
      </c>
      <c r="B28" s="22">
        <v>39573</v>
      </c>
      <c r="C28" s="4">
        <v>0</v>
      </c>
      <c r="D28" s="18"/>
      <c r="E28" s="15"/>
      <c r="F28" s="2" t="s">
        <v>26</v>
      </c>
    </row>
    <row r="29" spans="1:6" ht="16.5">
      <c r="A29" s="1" t="str">
        <f>'[1]來源資料'!AB$1</f>
        <v>B區總</v>
      </c>
      <c r="B29" s="5">
        <v>779982</v>
      </c>
      <c r="C29" s="4">
        <v>776781</v>
      </c>
      <c r="D29" s="18">
        <f t="shared" si="0"/>
        <v>3201</v>
      </c>
      <c r="E29" s="15">
        <f t="shared" si="1"/>
        <v>0.0041208525955192</v>
      </c>
      <c r="F29" s="2"/>
    </row>
    <row r="30" spans="1:6" ht="16.5">
      <c r="A30" s="1" t="str">
        <f>'[1]來源資料'!AC$1</f>
        <v>外語大樓</v>
      </c>
      <c r="B30" s="5">
        <v>26856</v>
      </c>
      <c r="C30" s="4">
        <v>23670</v>
      </c>
      <c r="D30" s="18">
        <f t="shared" si="0"/>
        <v>3186</v>
      </c>
      <c r="E30" s="15">
        <f t="shared" si="1"/>
        <v>0.13460076045627375</v>
      </c>
      <c r="F30" s="2" t="s">
        <v>10</v>
      </c>
    </row>
    <row r="31" spans="1:6" ht="16.5">
      <c r="A31" s="1" t="str">
        <f>'[1]來源資料'!AD$1</f>
        <v>科學館</v>
      </c>
      <c r="B31" s="5">
        <v>75261</v>
      </c>
      <c r="C31" s="4">
        <v>80205</v>
      </c>
      <c r="D31" s="19">
        <f t="shared" si="0"/>
        <v>-4944</v>
      </c>
      <c r="E31" s="20">
        <f t="shared" si="1"/>
        <v>-0.0616420422666916</v>
      </c>
      <c r="F31" s="2" t="s">
        <v>11</v>
      </c>
    </row>
    <row r="32" spans="1:6" ht="16.5">
      <c r="A32" s="1" t="str">
        <f>'[1]來源資料'!AE$1</f>
        <v>體育館</v>
      </c>
      <c r="B32" s="5">
        <v>129754</v>
      </c>
      <c r="C32" s="4">
        <v>117110</v>
      </c>
      <c r="D32" s="18">
        <f t="shared" si="0"/>
        <v>12644</v>
      </c>
      <c r="E32" s="15">
        <f t="shared" si="1"/>
        <v>0.10796686875587055</v>
      </c>
      <c r="F32" s="2" t="s">
        <v>8</v>
      </c>
    </row>
    <row r="33" spans="1:6" ht="33">
      <c r="A33" s="1" t="str">
        <f>'[1]來源資料'!AF$1</f>
        <v>驚聲大樓</v>
      </c>
      <c r="B33" s="5">
        <v>133094</v>
      </c>
      <c r="C33" s="4">
        <v>138204</v>
      </c>
      <c r="D33" s="19">
        <f t="shared" si="0"/>
        <v>-5110</v>
      </c>
      <c r="E33" s="20">
        <f t="shared" si="1"/>
        <v>-0.03697432780527336</v>
      </c>
      <c r="F33" s="3" t="s">
        <v>21</v>
      </c>
    </row>
    <row r="34" spans="1:6" ht="16.5">
      <c r="A34" s="1" t="str">
        <f>'[1]來源資料'!AG$1</f>
        <v>圖書館</v>
      </c>
      <c r="B34" s="5">
        <v>220708</v>
      </c>
      <c r="C34" s="4">
        <v>210981.11210000003</v>
      </c>
      <c r="D34" s="18">
        <f t="shared" si="0"/>
        <v>9726.887899999972</v>
      </c>
      <c r="E34" s="15">
        <f t="shared" si="1"/>
        <v>0.04610312175902106</v>
      </c>
      <c r="F34" s="2" t="s">
        <v>12</v>
      </c>
    </row>
    <row r="35" spans="1:6" ht="31.5" customHeight="1">
      <c r="A35" s="1" t="str">
        <f>'[1]來源資料'!AH$1</f>
        <v>覺生綜合大樓</v>
      </c>
      <c r="B35" s="5">
        <v>23891</v>
      </c>
      <c r="C35" s="4">
        <v>23164.887899999994</v>
      </c>
      <c r="D35" s="18">
        <f t="shared" si="0"/>
        <v>726.1121000000057</v>
      </c>
      <c r="E35" s="15">
        <f t="shared" si="1"/>
        <v>0.03134537508381406</v>
      </c>
      <c r="F35" s="3" t="s">
        <v>20</v>
      </c>
    </row>
    <row r="36" spans="1:6" ht="16.5">
      <c r="A36" s="1" t="str">
        <f>'[1]來源資料'!AI$1</f>
        <v>松濤一館</v>
      </c>
      <c r="B36" s="5">
        <v>7770</v>
      </c>
      <c r="C36" s="4">
        <v>11084</v>
      </c>
      <c r="D36" s="19">
        <f t="shared" si="0"/>
        <v>-3314</v>
      </c>
      <c r="E36" s="20">
        <f t="shared" si="1"/>
        <v>-0.2989895344640924</v>
      </c>
      <c r="F36" s="2" t="s">
        <v>13</v>
      </c>
    </row>
    <row r="37" spans="1:6" ht="16.5">
      <c r="A37" s="1" t="str">
        <f>'[1]來源資料'!AJ$1</f>
        <v>松濤二館</v>
      </c>
      <c r="B37" s="5">
        <v>35954</v>
      </c>
      <c r="C37" s="4">
        <v>39462</v>
      </c>
      <c r="D37" s="19">
        <f t="shared" si="0"/>
        <v>-3508</v>
      </c>
      <c r="E37" s="20">
        <f t="shared" si="1"/>
        <v>-0.08889564644468095</v>
      </c>
      <c r="F37" s="2" t="s">
        <v>13</v>
      </c>
    </row>
    <row r="38" spans="1:6" ht="16.5">
      <c r="A38" s="1" t="str">
        <f>'[1]來源資料'!AK$1</f>
        <v>文錙中心</v>
      </c>
      <c r="B38" s="5">
        <v>5642</v>
      </c>
      <c r="C38" s="4">
        <v>5461</v>
      </c>
      <c r="D38" s="18">
        <f t="shared" si="0"/>
        <v>181</v>
      </c>
      <c r="E38" s="15">
        <f t="shared" si="1"/>
        <v>0.033144112799853506</v>
      </c>
      <c r="F38" s="2" t="s">
        <v>15</v>
      </c>
    </row>
    <row r="39" spans="1:6" ht="16.5">
      <c r="A39" s="1" t="str">
        <f>'[1]來源資料'!AL$1</f>
        <v>女職員宿舍</v>
      </c>
      <c r="B39" s="5">
        <v>3679</v>
      </c>
      <c r="C39" s="4">
        <v>3264</v>
      </c>
      <c r="D39" s="18">
        <f t="shared" si="0"/>
        <v>415</v>
      </c>
      <c r="E39" s="15">
        <f t="shared" si="1"/>
        <v>0.12714460784313725</v>
      </c>
      <c r="F39" s="2" t="s">
        <v>14</v>
      </c>
    </row>
    <row r="40" spans="1:6" ht="16.5">
      <c r="A40" s="1" t="str">
        <f>'[1]來源資料'!AM$1</f>
        <v>松濤三館</v>
      </c>
      <c r="B40" s="5">
        <v>15250</v>
      </c>
      <c r="C40" s="4">
        <v>21354</v>
      </c>
      <c r="D40" s="19">
        <f t="shared" si="0"/>
        <v>-6104</v>
      </c>
      <c r="E40" s="20">
        <f t="shared" si="1"/>
        <v>-0.2858480846679779</v>
      </c>
      <c r="F40" s="2" t="s">
        <v>13</v>
      </c>
    </row>
    <row r="41" spans="1:6" ht="16.5">
      <c r="A41" s="1" t="str">
        <f>'[1]來源資料'!AN$1</f>
        <v>麗澤學舍</v>
      </c>
      <c r="B41" s="5">
        <v>9512</v>
      </c>
      <c r="C41" s="4">
        <v>2945</v>
      </c>
      <c r="D41" s="18">
        <f t="shared" si="0"/>
        <v>6567</v>
      </c>
      <c r="E41" s="15">
        <f t="shared" si="1"/>
        <v>2.229881154499151</v>
      </c>
      <c r="F41" s="2" t="s">
        <v>14</v>
      </c>
    </row>
    <row r="42" spans="1:6" ht="16.5">
      <c r="A42" s="1" t="str">
        <f>'[1]來源資料'!AO$1</f>
        <v>美食廣場</v>
      </c>
      <c r="B42" s="5">
        <v>22192</v>
      </c>
      <c r="C42" s="4">
        <v>25739</v>
      </c>
      <c r="D42" s="19">
        <f t="shared" si="0"/>
        <v>-3547</v>
      </c>
      <c r="E42" s="20">
        <f t="shared" si="1"/>
        <v>-0.13780644158669722</v>
      </c>
      <c r="F42" s="2" t="s">
        <v>3</v>
      </c>
    </row>
    <row r="44" spans="1:6" ht="16.5">
      <c r="A44" s="27" t="s">
        <v>34</v>
      </c>
      <c r="B44" s="28"/>
      <c r="C44" s="28"/>
      <c r="D44" s="28"/>
      <c r="E44" s="28"/>
      <c r="F44" s="28"/>
    </row>
  </sheetData>
  <sheetProtection/>
  <mergeCells count="3">
    <mergeCell ref="A2:F2"/>
    <mergeCell ref="A1:F1"/>
    <mergeCell ref="A44:F44"/>
  </mergeCells>
  <printOptions/>
  <pageMargins left="0.5905511811023623" right="0" top="0.7874015748031497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tku-staff</dc:creator>
  <cp:keywords/>
  <dc:description/>
  <cp:lastModifiedBy>User</cp:lastModifiedBy>
  <cp:lastPrinted>2012-09-06T09:00:56Z</cp:lastPrinted>
  <dcterms:created xsi:type="dcterms:W3CDTF">2012-05-31T01:44:56Z</dcterms:created>
  <dcterms:modified xsi:type="dcterms:W3CDTF">2012-09-12T05:30:06Z</dcterms:modified>
  <cp:category/>
  <cp:version/>
  <cp:contentType/>
  <cp:contentStatus/>
</cp:coreProperties>
</file>