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chartsheets/sheet2.xml" ContentType="application/vnd.openxmlformats-officedocument.spreadsheetml.chartsheet+xml"/>
  <Override PartName="/xl/drawings/drawing16.xml" ContentType="application/vnd.openxmlformats-officedocument.drawing+xml"/>
  <Override PartName="/xl/chartsheets/sheet3.xml" ContentType="application/vnd.openxmlformats-officedocument.spreadsheetml.chartsheet+xml"/>
  <Override PartName="/xl/drawings/drawing17.xml" ContentType="application/vnd.openxmlformats-officedocument.drawing+xml"/>
  <Override PartName="/xl/chartsheets/sheet4.xml" ContentType="application/vnd.openxmlformats-officedocument.spreadsheetml.chartsheet+xml"/>
  <Override PartName="/xl/drawings/drawing18.xml" ContentType="application/vnd.openxmlformats-officedocument.drawing+xml"/>
  <Override PartName="/xl/chartsheets/sheet5.xml" ContentType="application/vnd.openxmlformats-officedocument.spreadsheetml.chartsheet+xml"/>
  <Override PartName="/xl/drawings/drawing20.xml" ContentType="application/vnd.openxmlformats-officedocument.drawing+xml"/>
  <Override PartName="/xl/chartsheets/sheet6.xml" ContentType="application/vnd.openxmlformats-officedocument.spreadsheetml.chartsheet+xml"/>
  <Override PartName="/xl/drawings/drawing22.xml" ContentType="application/vnd.openxmlformats-officedocument.drawing+xml"/>
  <Override PartName="/xl/chartsheets/sheet7.xml" ContentType="application/vnd.openxmlformats-officedocument.spreadsheetml.chartsheet+xml"/>
  <Override PartName="/xl/drawings/drawing24.xml" ContentType="application/vnd.openxmlformats-officedocument.drawing+xml"/>
  <Override PartName="/xl/chartsheets/sheet8.xml" ContentType="application/vnd.openxmlformats-officedocument.spreadsheetml.chartsheet+xml"/>
  <Override PartName="/xl/drawings/drawing25.xml" ContentType="application/vnd.openxmlformats-officedocument.drawing+xml"/>
  <Override PartName="/xl/chartsheets/sheet9.xml" ContentType="application/vnd.openxmlformats-officedocument.spreadsheetml.chartsheet+xml"/>
  <Override PartName="/xl/drawings/drawing26.xml" ContentType="application/vnd.openxmlformats-officedocument.drawing+xml"/>
  <Override PartName="/xl/chartsheets/sheet10.xml" ContentType="application/vnd.openxmlformats-officedocument.spreadsheetml.chartsheet+xml"/>
  <Override PartName="/xl/drawings/drawing27.xml" ContentType="application/vnd.openxmlformats-officedocument.drawing+xml"/>
  <Override PartName="/xl/chartsheets/sheet11.xml" ContentType="application/vnd.openxmlformats-officedocument.spreadsheetml.chartsheet+xml"/>
  <Override PartName="/xl/drawings/drawing28.xml" ContentType="application/vnd.openxmlformats-officedocument.drawing+xml"/>
  <Override PartName="/xl/chartsheets/sheet12.xml" ContentType="application/vnd.openxmlformats-officedocument.spreadsheetml.chartsheet+xml"/>
  <Override PartName="/xl/drawings/drawing30.xml" ContentType="application/vnd.openxmlformats-officedocument.drawing+xml"/>
  <Override PartName="/xl/chartsheets/sheet13.xml" ContentType="application/vnd.openxmlformats-officedocument.spreadsheetml.chartsheet+xml"/>
  <Override PartName="/xl/drawings/drawing31.xml" ContentType="application/vnd.openxmlformats-officedocument.drawing+xml"/>
  <Override PartName="/xl/chartsheets/sheet14.xml" ContentType="application/vnd.openxmlformats-officedocument.spreadsheetml.chartsheet+xml"/>
  <Override PartName="/xl/drawings/drawing32.xml" ContentType="application/vnd.openxmlformats-officedocument.drawing+xml"/>
  <Override PartName="/xl/chartsheets/sheet15.xml" ContentType="application/vnd.openxmlformats-officedocument.spreadsheetml.chartsheet+xml"/>
  <Override PartName="/xl/drawings/drawing33.xml" ContentType="application/vnd.openxmlformats-officedocument.drawing+xml"/>
  <Override PartName="/xl/chartsheets/sheet16.xml" ContentType="application/vnd.openxmlformats-officedocument.spreadsheetml.chartsheet+xml"/>
  <Override PartName="/xl/drawings/drawing34.xml" ContentType="application/vnd.openxmlformats-officedocument.drawing+xml"/>
  <Override PartName="/xl/chartsheets/sheet17.xml" ContentType="application/vnd.openxmlformats-officedocument.spreadsheetml.chartsheet+xml"/>
  <Override PartName="/xl/drawings/drawing36.xml" ContentType="application/vnd.openxmlformats-officedocument.drawing+xml"/>
  <Override PartName="/xl/chartsheets/sheet18.xml" ContentType="application/vnd.openxmlformats-officedocument.spreadsheetml.chartsheet+xml"/>
  <Override PartName="/xl/drawings/drawing38.xml" ContentType="application/vnd.openxmlformats-officedocument.drawing+xml"/>
  <Override PartName="/xl/chartsheets/sheet19.xml" ContentType="application/vnd.openxmlformats-officedocument.spreadsheetml.chartsheet+xml"/>
  <Override PartName="/xl/drawings/drawing39.xml" ContentType="application/vnd.openxmlformats-officedocument.drawing+xml"/>
  <Override PartName="/xl/chartsheets/sheet20.xml" ContentType="application/vnd.openxmlformats-officedocument.spreadsheetml.chartsheet+xml"/>
  <Override PartName="/xl/drawings/drawing41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chartsheets/sheet23.xml" ContentType="application/vnd.openxmlformats-officedocument.spreadsheetml.chartsheet+xml"/>
  <Override PartName="/xl/drawings/drawing44.xml" ContentType="application/vnd.openxmlformats-officedocument.drawing+xml"/>
  <Override PartName="/xl/chartsheets/sheet24.xml" ContentType="application/vnd.openxmlformats-officedocument.spreadsheetml.chartsheet+xml"/>
  <Override PartName="/xl/drawings/drawing45.xml" ContentType="application/vnd.openxmlformats-officedocument.drawing+xml"/>
  <Override PartName="/xl/worksheets/sheet15.xml" ContentType="application/vnd.openxmlformats-officedocument.spreadsheetml.worksheet+xml"/>
  <Override PartName="/xl/comments3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5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9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4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90" windowWidth="14400" windowHeight="6450" firstSheet="11" activeTab="13"/>
  </bookViews>
  <sheets>
    <sheet name="1-台北" sheetId="1" r:id="rId1"/>
    <sheet name="1-台北(人)" sheetId="2" r:id="rId2"/>
    <sheet name="2-淡水" sheetId="3" r:id="rId3"/>
    <sheet name="2-淡水(人)" sheetId="4" r:id="rId4"/>
    <sheet name="3-蘭陽校園" sheetId="5" r:id="rId5"/>
    <sheet name="3-蘭陽校園(人)" sheetId="6" r:id="rId6"/>
    <sheet name="4-力霸" sheetId="7" r:id="rId7"/>
    <sheet name="5-商管" sheetId="8" r:id="rId8"/>
    <sheet name="6-臨時" sheetId="9" r:id="rId9"/>
    <sheet name="7-圖書館" sheetId="10" r:id="rId10"/>
    <sheet name="8-松三" sheetId="11" r:id="rId11"/>
    <sheet name="9-松二" sheetId="12" r:id="rId12"/>
    <sheet name="守謙中心" sheetId="13" r:id="rId13"/>
    <sheet name="10-以上總表" sheetId="14" r:id="rId14"/>
    <sheet name="11-圖書館" sheetId="15" state="hidden" r:id="rId15"/>
    <sheet name="12-游泳館" sheetId="16" state="hidden" r:id="rId16"/>
    <sheet name="13-文學館" sheetId="17" state="hidden" r:id="rId17"/>
    <sheet name="14-科學館" sheetId="18" state="hidden" r:id="rId18"/>
    <sheet name="15-化館" sheetId="19" state="hidden" r:id="rId19"/>
    <sheet name="16-傳播館" sheetId="20" state="hidden" r:id="rId20"/>
    <sheet name="17-工學大樓" sheetId="21" state="hidden" r:id="rId21"/>
    <sheet name="18-工學館" sheetId="22" state="hidden" r:id="rId22"/>
    <sheet name="19-商館前棟" sheetId="23" state="hidden" r:id="rId23"/>
    <sheet name="20-商館後棟" sheetId="24" state="hidden" r:id="rId24"/>
    <sheet name="21-驚聲大樓" sheetId="25" state="hidden" r:id="rId25"/>
    <sheet name="22-松濤一館" sheetId="26" state="hidden" r:id="rId26"/>
    <sheet name="23-松三館no1" sheetId="27" state="hidden" r:id="rId27"/>
    <sheet name="24-松三no2" sheetId="28" state="hidden" r:id="rId28"/>
    <sheet name="25-松三熱水" sheetId="29" state="hidden" r:id="rId29"/>
    <sheet name="26-自強館" sheetId="30" state="hidden" r:id="rId30"/>
    <sheet name="27-海博館" sheetId="31" state="hidden" r:id="rId31"/>
    <sheet name="28-教育館" sheetId="32" state="hidden" r:id="rId32"/>
    <sheet name="29-圖書館後棟" sheetId="33" state="hidden" r:id="rId33"/>
    <sheet name="30-行政大樓" sheetId="34" state="hidden" r:id="rId34"/>
    <sheet name="31-會文館" sheetId="35" state="hidden" r:id="rId35"/>
    <sheet name="32-視聽教育館" sheetId="36" state="hidden" r:id="rId36"/>
    <sheet name="33-司令台" sheetId="37" state="hidden" r:id="rId37"/>
    <sheet name="34-活動中心" sheetId="38" state="hidden" r:id="rId38"/>
    <sheet name="35-指數與實用度數" sheetId="39" state="hidden" r:id="rId39"/>
  </sheets>
  <definedNames/>
  <calcPr fullCalcOnLoad="1"/>
</workbook>
</file>

<file path=xl/comments39.xml><?xml version="1.0" encoding="utf-8"?>
<comments xmlns="http://schemas.openxmlformats.org/spreadsheetml/2006/main">
  <authors>
    <author>qq</author>
  </authors>
  <commentList>
    <comment ref="A44" authorId="0">
      <text>
        <r>
          <rPr>
            <b/>
            <sz val="9"/>
            <rFont val="新細明體"/>
            <family val="1"/>
          </rPr>
          <t>qq:</t>
        </r>
        <r>
          <rPr>
            <sz val="9"/>
            <rFont val="新細明體"/>
            <family val="1"/>
          </rPr>
          <t xml:space="preserve">
</t>
        </r>
      </text>
    </comment>
    <comment ref="P44" authorId="0">
      <text>
        <r>
          <rPr>
            <b/>
            <sz val="9"/>
            <rFont val="新細明體"/>
            <family val="1"/>
          </rPr>
          <t>qq: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<sst xmlns="http://schemas.openxmlformats.org/spreadsheetml/2006/main" count="795" uniqueCount="171">
  <si>
    <r>
      <t>樓館別</t>
    </r>
    <r>
      <rPr>
        <sz val="16"/>
        <rFont val="Times New Roman"/>
        <family val="1"/>
      </rPr>
      <t>/</t>
    </r>
    <r>
      <rPr>
        <sz val="16"/>
        <rFont val="新細明體"/>
        <family val="1"/>
      </rPr>
      <t>月份</t>
    </r>
  </si>
  <si>
    <t>項目</t>
  </si>
  <si>
    <t>合  計</t>
  </si>
  <si>
    <r>
      <t>93</t>
    </r>
    <r>
      <rPr>
        <sz val="14"/>
        <rFont val="細明體"/>
        <family val="3"/>
      </rPr>
      <t>年度指數</t>
    </r>
  </si>
  <si>
    <r>
      <t>94</t>
    </r>
    <r>
      <rPr>
        <sz val="14"/>
        <rFont val="細明體"/>
        <family val="3"/>
      </rPr>
      <t>年度指數</t>
    </r>
  </si>
  <si>
    <t>商館前棟</t>
  </si>
  <si>
    <t>商館後棟</t>
  </si>
  <si>
    <t>實用度數</t>
  </si>
  <si>
    <t>實用度數</t>
  </si>
  <si>
    <t>實用度數</t>
  </si>
  <si>
    <r>
      <t>松三館</t>
    </r>
    <r>
      <rPr>
        <sz val="14"/>
        <rFont val="Times New Roman"/>
        <family val="1"/>
      </rPr>
      <t>NO2</t>
    </r>
  </si>
  <si>
    <t>松三館熱水</t>
  </si>
  <si>
    <t>松一館</t>
  </si>
  <si>
    <r>
      <t>94</t>
    </r>
    <r>
      <rPr>
        <sz val="14"/>
        <rFont val="細明體"/>
        <family val="3"/>
      </rPr>
      <t>年度指數</t>
    </r>
  </si>
  <si>
    <r>
      <t>工學大樓</t>
    </r>
    <r>
      <rPr>
        <sz val="14"/>
        <rFont val="Times New Roman"/>
        <family val="1"/>
      </rPr>
      <t>(a)</t>
    </r>
  </si>
  <si>
    <r>
      <t>圖書館</t>
    </r>
    <r>
      <rPr>
        <sz val="14"/>
        <rFont val="Times New Roman"/>
        <family val="1"/>
      </rPr>
      <t>(U)</t>
    </r>
  </si>
  <si>
    <r>
      <t>工學館</t>
    </r>
    <r>
      <rPr>
        <sz val="14"/>
        <rFont val="Times New Roman"/>
        <family val="1"/>
      </rPr>
      <t>(G)</t>
    </r>
  </si>
  <si>
    <r>
      <t>驚聲大樓</t>
    </r>
    <r>
      <rPr>
        <sz val="14"/>
        <rFont val="Times New Roman"/>
        <family val="1"/>
      </rPr>
      <t>(T)</t>
    </r>
  </si>
  <si>
    <r>
      <t>文學館</t>
    </r>
    <r>
      <rPr>
        <sz val="14"/>
        <rFont val="Times New Roman"/>
        <family val="1"/>
      </rPr>
      <t>(L)</t>
    </r>
  </si>
  <si>
    <r>
      <t>松三館</t>
    </r>
    <r>
      <rPr>
        <sz val="14"/>
        <rFont val="Times New Roman"/>
        <family val="1"/>
      </rPr>
      <t>NO1(Z)</t>
    </r>
  </si>
  <si>
    <r>
      <t>自強館</t>
    </r>
    <r>
      <rPr>
        <sz val="14"/>
        <rFont val="Times New Roman"/>
        <family val="1"/>
      </rPr>
      <t>(Y)</t>
    </r>
  </si>
  <si>
    <r>
      <t>海博館</t>
    </r>
    <r>
      <rPr>
        <sz val="14"/>
        <rFont val="Times New Roman"/>
        <family val="1"/>
      </rPr>
      <t>(M)</t>
    </r>
  </si>
  <si>
    <r>
      <t>傳播館</t>
    </r>
    <r>
      <rPr>
        <sz val="14"/>
        <rFont val="Times New Roman"/>
        <family val="1"/>
      </rPr>
      <t>(O)</t>
    </r>
  </si>
  <si>
    <r>
      <t>教育館</t>
    </r>
    <r>
      <rPr>
        <sz val="14"/>
        <rFont val="Times New Roman"/>
        <family val="1"/>
      </rPr>
      <t>(Q)</t>
    </r>
  </si>
  <si>
    <r>
      <t>游泳館</t>
    </r>
    <r>
      <rPr>
        <sz val="14"/>
        <rFont val="Times New Roman"/>
        <family val="1"/>
      </rPr>
      <t>(N)</t>
    </r>
  </si>
  <si>
    <r>
      <t>行政大樓</t>
    </r>
    <r>
      <rPr>
        <sz val="14"/>
        <rFont val="Times New Roman"/>
        <family val="1"/>
      </rPr>
      <t>(A)</t>
    </r>
  </si>
  <si>
    <r>
      <t>科學館</t>
    </r>
    <r>
      <rPr>
        <sz val="14"/>
        <rFont val="Times New Roman"/>
        <family val="1"/>
      </rPr>
      <t>(S)</t>
    </r>
  </si>
  <si>
    <r>
      <t>化館</t>
    </r>
    <r>
      <rPr>
        <sz val="14"/>
        <rFont val="Times New Roman"/>
        <family val="1"/>
      </rPr>
      <t>(C)</t>
    </r>
  </si>
  <si>
    <r>
      <t>會文館</t>
    </r>
    <r>
      <rPr>
        <sz val="14"/>
        <rFont val="Times New Roman"/>
        <family val="1"/>
      </rPr>
      <t>(F)</t>
    </r>
  </si>
  <si>
    <r>
      <t>圖書館後棟</t>
    </r>
    <r>
      <rPr>
        <sz val="14"/>
        <rFont val="Times New Roman"/>
        <family val="1"/>
      </rPr>
      <t>(I)</t>
    </r>
  </si>
  <si>
    <r>
      <t>視聽教育館</t>
    </r>
    <r>
      <rPr>
        <sz val="14"/>
        <rFont val="Times New Roman"/>
        <family val="1"/>
      </rPr>
      <t>(V)</t>
    </r>
  </si>
  <si>
    <t>台北校區</t>
  </si>
  <si>
    <t>淡水校區</t>
  </si>
  <si>
    <r>
      <t>92~94/6</t>
    </r>
    <r>
      <rPr>
        <sz val="12"/>
        <rFont val="細明體"/>
        <family val="3"/>
      </rPr>
      <t>月</t>
    </r>
  </si>
  <si>
    <r>
      <t>94/7</t>
    </r>
    <r>
      <rPr>
        <sz val="12"/>
        <rFont val="新細明體"/>
        <family val="1"/>
      </rPr>
      <t>月</t>
    </r>
  </si>
  <si>
    <r>
      <t>95</t>
    </r>
    <r>
      <rPr>
        <sz val="12"/>
        <rFont val="細明體"/>
        <family val="3"/>
      </rPr>
      <t>年度</t>
    </r>
  </si>
  <si>
    <r>
      <t>95</t>
    </r>
    <r>
      <rPr>
        <sz val="12"/>
        <rFont val="細明體"/>
        <family val="3"/>
      </rPr>
      <t>年度</t>
    </r>
  </si>
  <si>
    <r>
      <t>95</t>
    </r>
    <r>
      <rPr>
        <sz val="14"/>
        <rFont val="細明體"/>
        <family val="3"/>
      </rPr>
      <t>年度指數</t>
    </r>
  </si>
  <si>
    <t>95年度指數</t>
  </si>
  <si>
    <t>實用度數</t>
  </si>
  <si>
    <t>96年度指數</t>
  </si>
  <si>
    <t>實用度數</t>
  </si>
  <si>
    <r>
      <t>96</t>
    </r>
    <r>
      <rPr>
        <sz val="12"/>
        <color indexed="8"/>
        <rFont val="細明體"/>
        <family val="3"/>
      </rPr>
      <t>年度</t>
    </r>
  </si>
  <si>
    <t>實用度數</t>
  </si>
  <si>
    <r>
      <t>94</t>
    </r>
    <r>
      <rPr>
        <sz val="14"/>
        <rFont val="細明體"/>
        <family val="3"/>
      </rPr>
      <t>年度指數</t>
    </r>
  </si>
  <si>
    <t>96年度指數</t>
  </si>
  <si>
    <t>實用度數</t>
  </si>
  <si>
    <r>
      <t>94</t>
    </r>
    <r>
      <rPr>
        <sz val="14"/>
        <rFont val="細明體"/>
        <family val="3"/>
      </rPr>
      <t>年度指數</t>
    </r>
  </si>
  <si>
    <t>96年度指數</t>
  </si>
  <si>
    <t>96年度指數</t>
  </si>
  <si>
    <t>實用度數</t>
  </si>
  <si>
    <r>
      <t>活動中心</t>
    </r>
    <r>
      <rPr>
        <sz val="14"/>
        <rFont val="Times New Roman"/>
        <family val="1"/>
      </rPr>
      <t>R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</si>
  <si>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</si>
  <si>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</si>
  <si>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</si>
  <si>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</si>
  <si>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</si>
  <si>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</si>
  <si>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</si>
  <si>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</si>
  <si>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</si>
  <si>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</si>
  <si>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</si>
  <si>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</si>
  <si>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司令台</t>
  </si>
  <si>
    <t>司令台</t>
  </si>
  <si>
    <r>
      <t>圖書館</t>
    </r>
    <r>
      <rPr>
        <sz val="12"/>
        <rFont val="Arial"/>
        <family val="2"/>
      </rPr>
      <t>a(22-1387-012)</t>
    </r>
  </si>
  <si>
    <r>
      <t>96</t>
    </r>
    <r>
      <rPr>
        <sz val="12"/>
        <rFont val="Times New Roman"/>
        <family val="1"/>
      </rPr>
      <t>年度</t>
    </r>
  </si>
  <si>
    <r>
      <t>用電度數</t>
    </r>
    <r>
      <rPr>
        <sz val="12"/>
        <rFont val="Arial"/>
        <family val="2"/>
      </rPr>
      <t>/400000</t>
    </r>
  </si>
  <si>
    <r>
      <t>92~94</t>
    </r>
    <r>
      <rPr>
        <sz val="12"/>
        <rFont val="新細明體"/>
        <family val="1"/>
      </rPr>
      <t>年</t>
    </r>
  </si>
  <si>
    <t>合計</t>
  </si>
  <si>
    <t>淡江大學各校園自來水費明細表</t>
  </si>
  <si>
    <t>換指數錶</t>
  </si>
  <si>
    <t>(換錶)</t>
  </si>
  <si>
    <r>
      <t>97</t>
    </r>
    <r>
      <rPr>
        <sz val="12"/>
        <color indexed="8"/>
        <rFont val="細明體"/>
        <family val="3"/>
      </rPr>
      <t>年度</t>
    </r>
  </si>
  <si>
    <r>
      <t>97</t>
    </r>
    <r>
      <rPr>
        <sz val="12"/>
        <color indexed="8"/>
        <rFont val="細明體"/>
        <family val="3"/>
      </rPr>
      <t>年度</t>
    </r>
  </si>
  <si>
    <r>
      <t>驚聲大樓</t>
    </r>
    <r>
      <rPr>
        <sz val="14"/>
        <rFont val="Times New Roman"/>
        <family val="1"/>
      </rPr>
      <t>(T)</t>
    </r>
  </si>
  <si>
    <t>97年度指數</t>
  </si>
  <si>
    <r>
      <t>B</t>
    </r>
    <r>
      <rPr>
        <sz val="12"/>
        <rFont val="細明體"/>
        <family val="3"/>
      </rPr>
      <t>商管大樓</t>
    </r>
    <r>
      <rPr>
        <sz val="12"/>
        <rFont val="Arial"/>
        <family val="2"/>
      </rPr>
      <t>(22-1387-101)</t>
    </r>
  </si>
  <si>
    <r>
      <t>圖書館</t>
    </r>
    <r>
      <rPr>
        <sz val="12"/>
        <rFont val="Arial"/>
        <family val="2"/>
      </rPr>
      <t>b(22-1387-007)</t>
    </r>
  </si>
  <si>
    <r>
      <t>圖書館</t>
    </r>
    <r>
      <rPr>
        <sz val="12"/>
        <rFont val="Arial"/>
        <family val="2"/>
      </rPr>
      <t>(2)</t>
    </r>
  </si>
  <si>
    <r>
      <t>Z2</t>
    </r>
    <r>
      <rPr>
        <sz val="12"/>
        <rFont val="細明體"/>
        <family val="3"/>
      </rPr>
      <t>臨時</t>
    </r>
    <r>
      <rPr>
        <sz val="12"/>
        <rFont val="Arial"/>
        <family val="2"/>
      </rPr>
      <t>(22-1386-003)</t>
    </r>
  </si>
  <si>
    <r>
      <t>Z2Z3</t>
    </r>
    <r>
      <rPr>
        <sz val="12"/>
        <rFont val="細明體"/>
        <family val="3"/>
      </rPr>
      <t>松濤二館</t>
    </r>
    <r>
      <rPr>
        <sz val="12"/>
        <rFont val="Arial"/>
        <family val="2"/>
      </rPr>
      <t>(22-1385-104)</t>
    </r>
  </si>
  <si>
    <r>
      <t>YE</t>
    </r>
    <r>
      <rPr>
        <sz val="12"/>
        <rFont val="細明體"/>
        <family val="3"/>
      </rPr>
      <t>松濤三館</t>
    </r>
    <r>
      <rPr>
        <sz val="12"/>
        <rFont val="Arial"/>
        <family val="2"/>
      </rPr>
      <t>(22-1385-00K)</t>
    </r>
  </si>
  <si>
    <t>淡水校園</t>
  </si>
  <si>
    <t>台北校園</t>
  </si>
  <si>
    <t>蘭陽校園</t>
  </si>
  <si>
    <t>1月</t>
  </si>
  <si>
    <t>度數</t>
  </si>
  <si>
    <r>
      <t xml:space="preserve">E </t>
    </r>
    <r>
      <rPr>
        <sz val="12"/>
        <rFont val="細明體"/>
        <family val="3"/>
      </rPr>
      <t>力霸</t>
    </r>
    <r>
      <rPr>
        <sz val="12"/>
        <rFont val="Arial"/>
        <family val="2"/>
      </rPr>
      <t>(22-1387-117)</t>
    </r>
  </si>
  <si>
    <r>
      <t>95</t>
    </r>
    <r>
      <rPr>
        <b/>
        <sz val="12"/>
        <color indexed="10"/>
        <rFont val="細明體"/>
        <family val="3"/>
      </rPr>
      <t>年度</t>
    </r>
  </si>
  <si>
    <r>
      <t>96</t>
    </r>
    <r>
      <rPr>
        <b/>
        <sz val="12"/>
        <color indexed="10"/>
        <rFont val="細明體"/>
        <family val="3"/>
      </rPr>
      <t>年度</t>
    </r>
  </si>
  <si>
    <r>
      <t>97</t>
    </r>
    <r>
      <rPr>
        <b/>
        <sz val="12"/>
        <color indexed="10"/>
        <rFont val="細明體"/>
        <family val="3"/>
      </rPr>
      <t>年度</t>
    </r>
  </si>
  <si>
    <r>
      <t>95</t>
    </r>
    <r>
      <rPr>
        <sz val="12"/>
        <rFont val="細明體"/>
        <family val="3"/>
      </rPr>
      <t>年度</t>
    </r>
  </si>
  <si>
    <t>水費</t>
  </si>
  <si>
    <t>度數</t>
  </si>
  <si>
    <r>
      <t>97</t>
    </r>
    <r>
      <rPr>
        <b/>
        <sz val="12"/>
        <color indexed="10"/>
        <rFont val="細明體"/>
        <family val="3"/>
      </rPr>
      <t>年度</t>
    </r>
  </si>
  <si>
    <t>98年度指數</t>
  </si>
  <si>
    <t>98年度指數</t>
  </si>
  <si>
    <r>
      <t>98年度</t>
    </r>
  </si>
  <si>
    <r>
      <t>98年度</t>
    </r>
  </si>
  <si>
    <t>淡水/人數</t>
  </si>
  <si>
    <t>淡水/人數</t>
  </si>
  <si>
    <t>臺北/人數</t>
  </si>
  <si>
    <t>蘭陽/人數</t>
  </si>
  <si>
    <r>
      <t>99</t>
    </r>
    <r>
      <rPr>
        <sz val="12"/>
        <color indexed="8"/>
        <rFont val="細明體"/>
        <family val="3"/>
      </rPr>
      <t>年度</t>
    </r>
  </si>
  <si>
    <r>
      <t>99</t>
    </r>
    <r>
      <rPr>
        <sz val="12"/>
        <color indexed="8"/>
        <rFont val="細明體"/>
        <family val="3"/>
      </rPr>
      <t>年度</t>
    </r>
  </si>
  <si>
    <r>
      <t>99</t>
    </r>
    <r>
      <rPr>
        <b/>
        <sz val="12"/>
        <color indexed="10"/>
        <rFont val="細明體"/>
        <family val="3"/>
      </rPr>
      <t>年度</t>
    </r>
  </si>
  <si>
    <t>99年度指數</t>
  </si>
  <si>
    <t>99年度指數</t>
  </si>
  <si>
    <r>
      <t>100</t>
    </r>
    <r>
      <rPr>
        <b/>
        <sz val="12"/>
        <color indexed="10"/>
        <rFont val="細明體"/>
        <family val="3"/>
      </rPr>
      <t>年度</t>
    </r>
  </si>
  <si>
    <t>100年度</t>
  </si>
  <si>
    <r>
      <t>95</t>
    </r>
    <r>
      <rPr>
        <sz val="12"/>
        <rFont val="細明體"/>
        <family val="3"/>
      </rPr>
      <t>年度</t>
    </r>
  </si>
  <si>
    <t>水費</t>
  </si>
  <si>
    <r>
      <t>100年度</t>
    </r>
  </si>
  <si>
    <r>
      <t>100年度</t>
    </r>
  </si>
  <si>
    <r>
      <t>101年度</t>
    </r>
  </si>
  <si>
    <r>
      <t>101年度</t>
    </r>
  </si>
  <si>
    <t>101年度</t>
  </si>
  <si>
    <r>
      <t>102年度</t>
    </r>
  </si>
  <si>
    <r>
      <t>102年度</t>
    </r>
  </si>
  <si>
    <t>102年度</t>
  </si>
  <si>
    <r>
      <t>103年度</t>
    </r>
  </si>
  <si>
    <t>103年度</t>
  </si>
  <si>
    <r>
      <t>103年度</t>
    </r>
  </si>
  <si>
    <r>
      <t>104年度</t>
    </r>
  </si>
  <si>
    <r>
      <t>104年度</t>
    </r>
  </si>
  <si>
    <t>104年度</t>
  </si>
  <si>
    <t>水費</t>
  </si>
  <si>
    <r>
      <t>105</t>
    </r>
    <r>
      <rPr>
        <sz val="12"/>
        <color indexed="8"/>
        <rFont val="細明體"/>
        <family val="3"/>
      </rPr>
      <t>年度</t>
    </r>
  </si>
  <si>
    <r>
      <t>105</t>
    </r>
    <r>
      <rPr>
        <b/>
        <sz val="12"/>
        <color indexed="10"/>
        <rFont val="細明體"/>
        <family val="3"/>
      </rPr>
      <t>年度</t>
    </r>
  </si>
  <si>
    <t>105年度</t>
  </si>
  <si>
    <t>105年度</t>
  </si>
  <si>
    <r>
      <t>105年度</t>
    </r>
  </si>
  <si>
    <r>
      <t>106</t>
    </r>
    <r>
      <rPr>
        <b/>
        <sz val="12"/>
        <color indexed="10"/>
        <rFont val="細明體"/>
        <family val="3"/>
      </rPr>
      <t>年度</t>
    </r>
  </si>
  <si>
    <r>
      <t>106</t>
    </r>
    <r>
      <rPr>
        <sz val="12"/>
        <color indexed="8"/>
        <rFont val="細明體"/>
        <family val="3"/>
      </rPr>
      <t>年度</t>
    </r>
  </si>
  <si>
    <r>
      <t>105</t>
    </r>
    <r>
      <rPr>
        <b/>
        <sz val="12"/>
        <color indexed="10"/>
        <rFont val="細明體"/>
        <family val="3"/>
      </rPr>
      <t>年度</t>
    </r>
  </si>
  <si>
    <t>106年度</t>
  </si>
  <si>
    <r>
      <t>106</t>
    </r>
    <r>
      <rPr>
        <b/>
        <sz val="12"/>
        <color indexed="10"/>
        <rFont val="新細明體"/>
        <family val="1"/>
      </rPr>
      <t>年度</t>
    </r>
  </si>
  <si>
    <r>
      <t>106年度</t>
    </r>
  </si>
  <si>
    <r>
      <t>106</t>
    </r>
    <r>
      <rPr>
        <sz val="12"/>
        <rFont val="細明體"/>
        <family val="3"/>
      </rPr>
      <t>年度</t>
    </r>
  </si>
  <si>
    <r>
      <t>106年度</t>
    </r>
  </si>
  <si>
    <t>106年度</t>
  </si>
  <si>
    <t>106年度</t>
  </si>
  <si>
    <t>107年度</t>
  </si>
  <si>
    <r>
      <t>107</t>
    </r>
    <r>
      <rPr>
        <b/>
        <sz val="12"/>
        <color indexed="10"/>
        <rFont val="細明體"/>
        <family val="3"/>
      </rPr>
      <t>年度</t>
    </r>
  </si>
  <si>
    <r>
      <t>106</t>
    </r>
    <r>
      <rPr>
        <sz val="12"/>
        <color indexed="8"/>
        <rFont val="細明體"/>
        <family val="3"/>
      </rPr>
      <t>年度</t>
    </r>
  </si>
  <si>
    <r>
      <t>107</t>
    </r>
    <r>
      <rPr>
        <sz val="12"/>
        <color indexed="8"/>
        <rFont val="細明體"/>
        <family val="3"/>
      </rPr>
      <t>年度</t>
    </r>
  </si>
  <si>
    <r>
      <t>106</t>
    </r>
    <r>
      <rPr>
        <b/>
        <sz val="12"/>
        <color indexed="10"/>
        <rFont val="細明體"/>
        <family val="3"/>
      </rPr>
      <t>年度</t>
    </r>
  </si>
  <si>
    <r>
      <t>107</t>
    </r>
    <r>
      <rPr>
        <b/>
        <sz val="12"/>
        <color indexed="10"/>
        <rFont val="細明體"/>
        <family val="3"/>
      </rPr>
      <t>年度</t>
    </r>
  </si>
  <si>
    <t>106年度</t>
  </si>
  <si>
    <t>107年度</t>
  </si>
  <si>
    <r>
      <t>107</t>
    </r>
    <r>
      <rPr>
        <b/>
        <sz val="12"/>
        <color indexed="10"/>
        <rFont val="細明體"/>
        <family val="3"/>
      </rPr>
      <t>年度</t>
    </r>
  </si>
  <si>
    <r>
      <t>107</t>
    </r>
    <r>
      <rPr>
        <sz val="12"/>
        <color indexed="8"/>
        <rFont val="細明體"/>
        <family val="3"/>
      </rPr>
      <t>年度</t>
    </r>
  </si>
  <si>
    <r>
      <t>106</t>
    </r>
    <r>
      <rPr>
        <b/>
        <sz val="12"/>
        <color indexed="10"/>
        <rFont val="細明體"/>
        <family val="3"/>
      </rPr>
      <t>年度</t>
    </r>
  </si>
  <si>
    <r>
      <t>107</t>
    </r>
    <r>
      <rPr>
        <b/>
        <sz val="12"/>
        <color indexed="10"/>
        <rFont val="細明體"/>
        <family val="3"/>
      </rPr>
      <t>年度</t>
    </r>
  </si>
  <si>
    <r>
      <t>107</t>
    </r>
    <r>
      <rPr>
        <sz val="12"/>
        <rFont val="細明體"/>
        <family val="3"/>
      </rPr>
      <t>年度</t>
    </r>
  </si>
  <si>
    <r>
      <t>107</t>
    </r>
    <r>
      <rPr>
        <sz val="12"/>
        <color indexed="8"/>
        <rFont val="細明體"/>
        <family val="3"/>
      </rPr>
      <t>年度</t>
    </r>
  </si>
  <si>
    <r>
      <t>107</t>
    </r>
    <r>
      <rPr>
        <b/>
        <sz val="12"/>
        <color indexed="10"/>
        <rFont val="新細明體"/>
        <family val="1"/>
      </rPr>
      <t>年度</t>
    </r>
  </si>
  <si>
    <t>107年度</t>
  </si>
  <si>
    <r>
      <t>107</t>
    </r>
    <r>
      <rPr>
        <sz val="12"/>
        <color indexed="8"/>
        <rFont val="細明體"/>
        <family val="3"/>
      </rPr>
      <t>年度</t>
    </r>
  </si>
  <si>
    <t xml:space="preserve"> </t>
  </si>
  <si>
    <t>守謙中心(22-1387-122)</t>
  </si>
  <si>
    <t>度數</t>
  </si>
  <si>
    <r>
      <t>107</t>
    </r>
    <r>
      <rPr>
        <b/>
        <sz val="12"/>
        <color indexed="10"/>
        <rFont val="細明體"/>
        <family val="3"/>
      </rPr>
      <t>年度</t>
    </r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</si>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</sst>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#,##0_ "/>
    <numFmt numFmtId="181" formatCode="0_ "/>
    <numFmt numFmtId="182" formatCode="0.000000000_);[Red]\(0.000000000\)"/>
    <numFmt numFmtId="183" formatCode="0.000_);[Red]\(0.000\)"/>
    <numFmt numFmtId="184" formatCode="0.00_);[Red]\(0.00\)"/>
    <numFmt numFmtId="185" formatCode="_-* #,##0.0_-;\-* #,##0.0_-;_-* &quot;-&quot;?_-;_-@_-"/>
    <numFmt numFmtId="186" formatCode="#,##0.00_ "/>
    <numFmt numFmtId="187" formatCode="#,##0.000_ "/>
    <numFmt numFmtId="188" formatCode="#,##0.000"/>
    <numFmt numFmtId="189" formatCode="#,##0_);[Red]\(#,##0\)"/>
    <numFmt numFmtId="190" formatCode="0.000_ "/>
    <numFmt numFmtId="191" formatCode="_-* #,##0.000_-;\-* #,##0.000_-;_-* &quot;-&quot;???_-;_-@_-"/>
    <numFmt numFmtId="192" formatCode="#,##0.00_);[Red]\(#,##0.00\)"/>
    <numFmt numFmtId="193" formatCode="_-* #,##0_-;\-* #,##0_-;_-* &quot;-&quot;??_-;_-@_-"/>
    <numFmt numFmtId="194" formatCode="_(* #,##0_);_(* \(#,##0\);_(* &quot;-&quot;_);_(@_)"/>
    <numFmt numFmtId="195" formatCode="_(* #,##0.00_);_(* \(#,##0.00\);_(* &quot;-&quot;??_);_(@_)"/>
  </numFmts>
  <fonts count="10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name val="細明體"/>
      <family val="3"/>
    </font>
    <font>
      <b/>
      <sz val="9"/>
      <name val="新細明體"/>
      <family val="1"/>
    </font>
    <font>
      <sz val="12"/>
      <name val="細明體"/>
      <family val="3"/>
    </font>
    <font>
      <b/>
      <sz val="12"/>
      <color indexed="10"/>
      <name val="新細明體"/>
      <family val="1"/>
    </font>
    <font>
      <b/>
      <sz val="12"/>
      <color indexed="10"/>
      <name val="細明體"/>
      <family val="3"/>
    </font>
    <font>
      <sz val="12"/>
      <color indexed="8"/>
      <name val="細明體"/>
      <family val="3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6"/>
      <name val="細明體"/>
      <family val="3"/>
    </font>
    <font>
      <b/>
      <sz val="12"/>
      <name val="細明體"/>
      <family val="3"/>
    </font>
    <font>
      <b/>
      <sz val="12"/>
      <name val="Arial"/>
      <family val="2"/>
    </font>
    <font>
      <sz val="11"/>
      <color indexed="12"/>
      <name val="Arial Narrow"/>
      <family val="2"/>
    </font>
    <font>
      <sz val="11"/>
      <color indexed="10"/>
      <name val="Arial Narrow"/>
      <family val="2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4"/>
      <color indexed="8"/>
      <name val="新細明體"/>
      <family val="1"/>
    </font>
    <font>
      <sz val="12.75"/>
      <color indexed="8"/>
      <name val="新細明體"/>
      <family val="1"/>
    </font>
    <font>
      <sz val="9"/>
      <color indexed="10"/>
      <name val="新細明體"/>
      <family val="1"/>
    </font>
    <font>
      <sz val="9.2"/>
      <color indexed="8"/>
      <name val="新細明體"/>
      <family val="1"/>
    </font>
    <font>
      <sz val="14"/>
      <color indexed="10"/>
      <name val="新細明體"/>
      <family val="1"/>
    </font>
    <font>
      <sz val="12.85"/>
      <color indexed="8"/>
      <name val="新細明體"/>
      <family val="1"/>
    </font>
    <font>
      <sz val="14.75"/>
      <color indexed="8"/>
      <name val="新細明體"/>
      <family val="1"/>
    </font>
    <font>
      <sz val="14.75"/>
      <color indexed="10"/>
      <name val="新細明體"/>
      <family val="1"/>
    </font>
    <font>
      <sz val="14.25"/>
      <color indexed="8"/>
      <name val="新細明體"/>
      <family val="1"/>
    </font>
    <font>
      <sz val="14.25"/>
      <color indexed="10"/>
      <name val="新細明體"/>
      <family val="1"/>
    </font>
    <font>
      <sz val="13.5"/>
      <color indexed="8"/>
      <name val="新細明體"/>
      <family val="1"/>
    </font>
    <font>
      <sz val="13.5"/>
      <color indexed="10"/>
      <name val="新細明體"/>
      <family val="1"/>
    </font>
    <font>
      <sz val="12.4"/>
      <color indexed="8"/>
      <name val="新細明體"/>
      <family val="1"/>
    </font>
    <font>
      <sz val="13"/>
      <color indexed="8"/>
      <name val="新細明體"/>
      <family val="1"/>
    </font>
    <font>
      <sz val="13"/>
      <color indexed="10"/>
      <name val="新細明體"/>
      <family val="1"/>
    </font>
    <font>
      <sz val="14.5"/>
      <color indexed="8"/>
      <name val="新細明體"/>
      <family val="1"/>
    </font>
    <font>
      <sz val="14.5"/>
      <color indexed="10"/>
      <name val="新細明體"/>
      <family val="1"/>
    </font>
    <font>
      <sz val="12.5"/>
      <color indexed="8"/>
      <name val="新細明體"/>
      <family val="1"/>
    </font>
    <font>
      <sz val="12.5"/>
      <color indexed="10"/>
      <name val="新細明體"/>
      <family val="1"/>
    </font>
    <font>
      <sz val="12.75"/>
      <color indexed="10"/>
      <name val="新細明體"/>
      <family val="1"/>
    </font>
    <font>
      <sz val="12.5"/>
      <color indexed="12"/>
      <name val="新細明體"/>
      <family val="1"/>
    </font>
    <font>
      <sz val="14.5"/>
      <color indexed="12"/>
      <name val="新細明體"/>
      <family val="1"/>
    </font>
    <font>
      <sz val="13.25"/>
      <color indexed="8"/>
      <name val="新細明體"/>
      <family val="1"/>
    </font>
    <font>
      <sz val="13.25"/>
      <color indexed="12"/>
      <name val="新細明體"/>
      <family val="1"/>
    </font>
    <font>
      <sz val="15.5"/>
      <color indexed="8"/>
      <name val="新細明體"/>
      <family val="1"/>
    </font>
    <font>
      <sz val="15.5"/>
      <color indexed="12"/>
      <name val="新細明體"/>
      <family val="1"/>
    </font>
    <font>
      <sz val="15"/>
      <color indexed="8"/>
      <name val="新細明體"/>
      <family val="1"/>
    </font>
    <font>
      <sz val="15"/>
      <color indexed="57"/>
      <name val="新細明體"/>
      <family val="1"/>
    </font>
    <font>
      <sz val="10"/>
      <color indexed="8"/>
      <name val="新細明體"/>
      <family val="1"/>
    </font>
    <font>
      <sz val="12"/>
      <name val="Arial Unicode MS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0"/>
      <color indexed="8"/>
      <name val="新細明體"/>
      <family val="1"/>
    </font>
    <font>
      <b/>
      <sz val="18"/>
      <color indexed="8"/>
      <name val="Calibri"/>
      <family val="2"/>
    </font>
    <font>
      <b/>
      <sz val="18"/>
      <color indexed="8"/>
      <name val="新細明體"/>
      <family val="1"/>
    </font>
    <font>
      <b/>
      <sz val="16"/>
      <color indexed="8"/>
      <name val="Calibri"/>
      <family val="2"/>
    </font>
    <font>
      <b/>
      <sz val="16"/>
      <color indexed="8"/>
      <name val="新細明體"/>
      <family val="1"/>
    </font>
    <font>
      <sz val="12"/>
      <color indexed="8"/>
      <name val="標楷體"/>
      <family val="4"/>
    </font>
    <font>
      <sz val="14.75"/>
      <color indexed="8"/>
      <name val="標楷體"/>
      <family val="4"/>
    </font>
    <font>
      <sz val="11"/>
      <color indexed="8"/>
      <name val="新細明體"/>
      <family val="1"/>
    </font>
    <font>
      <sz val="15.75"/>
      <color indexed="8"/>
      <name val="新細明體"/>
      <family val="1"/>
    </font>
    <font>
      <sz val="16.5"/>
      <color indexed="8"/>
      <name val="新細明體"/>
      <family val="1"/>
    </font>
    <font>
      <sz val="11.5"/>
      <color indexed="8"/>
      <name val="新細明體"/>
      <family val="1"/>
    </font>
    <font>
      <sz val="11.25"/>
      <color indexed="8"/>
      <name val="新細明體"/>
      <family val="1"/>
    </font>
    <font>
      <sz val="11.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mbria"/>
      <family val="1"/>
    </font>
    <font>
      <b/>
      <sz val="8"/>
      <name val="新細明體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ck"/>
      <top style="thick"/>
      <bottom style="double"/>
    </border>
    <border>
      <left style="thick"/>
      <right style="thick"/>
      <top style="double"/>
      <bottom style="double"/>
    </border>
    <border>
      <left style="thick"/>
      <right style="thick"/>
      <top style="double"/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double"/>
      <bottom style="thin"/>
    </border>
    <border>
      <left style="thick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0" borderId="1" applyNumberFormat="0" applyFill="0" applyAlignment="0" applyProtection="0"/>
    <xf numFmtId="0" fontId="88" fillId="21" borderId="0" applyNumberFormat="0" applyBorder="0" applyAlignment="0" applyProtection="0"/>
    <xf numFmtId="9" fontId="0" fillId="0" borderId="0" applyFont="0" applyFill="0" applyBorder="0" applyAlignment="0" applyProtection="0"/>
    <xf numFmtId="0" fontId="8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2" applyNumberFormat="0" applyAlignment="0" applyProtection="0"/>
    <xf numFmtId="0" fontId="97" fillId="22" borderId="8" applyNumberFormat="0" applyAlignment="0" applyProtection="0"/>
    <xf numFmtId="0" fontId="98" fillId="31" borderId="9" applyNumberFormat="0" applyAlignment="0" applyProtection="0"/>
    <xf numFmtId="0" fontId="99" fillId="32" borderId="0" applyNumberFormat="0" applyBorder="0" applyAlignment="0" applyProtection="0"/>
    <xf numFmtId="0" fontId="10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NumberFormat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 vertical="center"/>
    </xf>
    <xf numFmtId="0" fontId="2" fillId="34" borderId="10" xfId="42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34" borderId="15" xfId="0" applyNumberFormat="1" applyFill="1" applyBorder="1" applyAlignment="1">
      <alignment horizontal="center" vertical="center"/>
    </xf>
    <xf numFmtId="0" fontId="0" fillId="34" borderId="16" xfId="0" applyNumberFormat="1" applyFill="1" applyBorder="1" applyAlignment="1">
      <alignment horizontal="center" vertical="center"/>
    </xf>
    <xf numFmtId="183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33" borderId="15" xfId="0" applyNumberFormat="1" applyFill="1" applyBorder="1" applyAlignment="1">
      <alignment horizontal="center"/>
    </xf>
    <xf numFmtId="0" fontId="0" fillId="33" borderId="17" xfId="0" applyNumberFormat="1" applyFill="1" applyBorder="1" applyAlignment="1">
      <alignment horizontal="center"/>
    </xf>
    <xf numFmtId="0" fontId="7" fillId="34" borderId="18" xfId="0" applyNumberFormat="1" applyFont="1" applyFill="1" applyBorder="1" applyAlignment="1">
      <alignment horizontal="center"/>
    </xf>
    <xf numFmtId="0" fontId="7" fillId="34" borderId="19" xfId="0" applyNumberFormat="1" applyFont="1" applyFill="1" applyBorder="1" applyAlignment="1">
      <alignment horizontal="center"/>
    </xf>
    <xf numFmtId="0" fontId="7" fillId="34" borderId="2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/>
    </xf>
    <xf numFmtId="0" fontId="7" fillId="34" borderId="22" xfId="0" applyNumberFormat="1" applyFon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33" borderId="27" xfId="0" applyNumberFormat="1" applyFont="1" applyFill="1" applyBorder="1" applyAlignment="1">
      <alignment horizontal="center"/>
    </xf>
    <xf numFmtId="0" fontId="0" fillId="33" borderId="28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9" fontId="12" fillId="0" borderId="0" xfId="0" applyNumberFormat="1" applyFont="1" applyAlignment="1">
      <alignment/>
    </xf>
    <xf numFmtId="0" fontId="0" fillId="0" borderId="29" xfId="0" applyNumberFormat="1" applyFill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33" borderId="32" xfId="0" applyNumberFormat="1" applyFill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0" fillId="0" borderId="34" xfId="0" applyNumberFormat="1" applyFill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0" fontId="0" fillId="33" borderId="29" xfId="0" applyNumberFormat="1" applyFill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33" borderId="18" xfId="0" applyNumberFormat="1" applyFill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33" borderId="35" xfId="0" applyNumberFormat="1" applyFill="1" applyBorder="1" applyAlignment="1">
      <alignment horizontal="center"/>
    </xf>
    <xf numFmtId="0" fontId="0" fillId="0" borderId="39" xfId="0" applyNumberFormat="1" applyFill="1" applyBorder="1" applyAlignment="1">
      <alignment horizontal="center"/>
    </xf>
    <xf numFmtId="0" fontId="9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8" fillId="0" borderId="41" xfId="0" applyNumberFormat="1" applyFont="1" applyFill="1" applyBorder="1" applyAlignment="1">
      <alignment horizontal="center"/>
    </xf>
    <xf numFmtId="0" fontId="9" fillId="0" borderId="40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33" borderId="43" xfId="0" applyNumberFormat="1" applyFill="1" applyBorder="1" applyAlignment="1">
      <alignment horizontal="center"/>
    </xf>
    <xf numFmtId="0" fontId="9" fillId="0" borderId="4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3" fontId="15" fillId="36" borderId="10" xfId="0" applyNumberFormat="1" applyFont="1" applyFill="1" applyBorder="1" applyAlignment="1">
      <alignment horizontal="right"/>
    </xf>
    <xf numFmtId="3" fontId="15" fillId="33" borderId="10" xfId="0" applyNumberFormat="1" applyFont="1" applyFill="1" applyBorder="1" applyAlignment="1">
      <alignment horizontal="right"/>
    </xf>
    <xf numFmtId="3" fontId="15" fillId="33" borderId="10" xfId="0" applyNumberFormat="1" applyFont="1" applyFill="1" applyBorder="1" applyAlignment="1">
      <alignment horizontal="right" wrapText="1"/>
    </xf>
    <xf numFmtId="0" fontId="17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3" fontId="18" fillId="33" borderId="10" xfId="0" applyNumberFormat="1" applyFont="1" applyFill="1" applyBorder="1" applyAlignment="1">
      <alignment horizontal="right" wrapText="1"/>
    </xf>
    <xf numFmtId="3" fontId="18" fillId="33" borderId="10" xfId="0" applyNumberFormat="1" applyFont="1" applyFill="1" applyBorder="1" applyAlignment="1">
      <alignment horizontal="right"/>
    </xf>
    <xf numFmtId="3" fontId="18" fillId="36" borderId="10" xfId="0" applyNumberFormat="1" applyFont="1" applyFill="1" applyBorder="1" applyAlignment="1">
      <alignment horizontal="right"/>
    </xf>
    <xf numFmtId="3" fontId="15" fillId="37" borderId="10" xfId="0" applyNumberFormat="1" applyFont="1" applyFill="1" applyBorder="1" applyAlignment="1">
      <alignment horizontal="right" wrapText="1"/>
    </xf>
    <xf numFmtId="3" fontId="18" fillId="37" borderId="10" xfId="0" applyNumberFormat="1" applyFont="1" applyFill="1" applyBorder="1" applyAlignment="1">
      <alignment horizontal="right" wrapText="1"/>
    </xf>
    <xf numFmtId="41" fontId="15" fillId="36" borderId="10" xfId="33" applyNumberFormat="1" applyFont="1" applyFill="1" applyBorder="1" applyAlignment="1">
      <alignment horizontal="right"/>
    </xf>
    <xf numFmtId="41" fontId="15" fillId="37" borderId="10" xfId="33" applyNumberFormat="1" applyFont="1" applyFill="1" applyBorder="1" applyAlignment="1">
      <alignment horizontal="right"/>
    </xf>
    <xf numFmtId="0" fontId="17" fillId="37" borderId="10" xfId="0" applyFont="1" applyFill="1" applyBorder="1" applyAlignment="1">
      <alignment/>
    </xf>
    <xf numFmtId="189" fontId="18" fillId="37" borderId="10" xfId="33" applyNumberFormat="1" applyFont="1" applyFill="1" applyBorder="1" applyAlignment="1">
      <alignment horizontal="right"/>
    </xf>
    <xf numFmtId="179" fontId="15" fillId="37" borderId="10" xfId="33" applyNumberFormat="1" applyFont="1" applyFill="1" applyBorder="1" applyAlignment="1">
      <alignment horizontal="right"/>
    </xf>
    <xf numFmtId="189" fontId="18" fillId="36" borderId="10" xfId="33" applyNumberFormat="1" applyFont="1" applyFill="1" applyBorder="1" applyAlignment="1">
      <alignment horizontal="right"/>
    </xf>
    <xf numFmtId="189" fontId="15" fillId="36" borderId="10" xfId="33" applyNumberFormat="1" applyFont="1" applyFill="1" applyBorder="1" applyAlignment="1">
      <alignment horizontal="right"/>
    </xf>
    <xf numFmtId="180" fontId="15" fillId="37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9" fillId="0" borderId="45" xfId="0" applyNumberFormat="1" applyFont="1" applyBorder="1" applyAlignment="1">
      <alignment horizontal="center"/>
    </xf>
    <xf numFmtId="0" fontId="9" fillId="0" borderId="46" xfId="0" applyNumberFormat="1" applyFon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33" borderId="47" xfId="0" applyNumberFormat="1" applyFill="1" applyBorder="1" applyAlignment="1">
      <alignment horizontal="center"/>
    </xf>
    <xf numFmtId="0" fontId="15" fillId="35" borderId="10" xfId="0" applyFont="1" applyFill="1" applyBorder="1" applyAlignment="1">
      <alignment/>
    </xf>
    <xf numFmtId="3" fontId="15" fillId="35" borderId="10" xfId="0" applyNumberFormat="1" applyFont="1" applyFill="1" applyBorder="1" applyAlignment="1">
      <alignment horizontal="right" wrapText="1"/>
    </xf>
    <xf numFmtId="0" fontId="11" fillId="35" borderId="10" xfId="0" applyFont="1" applyFill="1" applyBorder="1" applyAlignment="1">
      <alignment/>
    </xf>
    <xf numFmtId="183" fontId="11" fillId="35" borderId="10" xfId="33" applyNumberFormat="1" applyFont="1" applyFill="1" applyBorder="1" applyAlignment="1">
      <alignment/>
    </xf>
    <xf numFmtId="183" fontId="0" fillId="35" borderId="0" xfId="0" applyNumberFormat="1" applyFill="1" applyAlignment="1">
      <alignment/>
    </xf>
    <xf numFmtId="0" fontId="0" fillId="0" borderId="48" xfId="0" applyNumberFormat="1" applyBorder="1" applyAlignment="1">
      <alignment horizontal="center"/>
    </xf>
    <xf numFmtId="0" fontId="0" fillId="35" borderId="0" xfId="0" applyFont="1" applyFill="1" applyAlignment="1">
      <alignment/>
    </xf>
    <xf numFmtId="0" fontId="18" fillId="37" borderId="10" xfId="0" applyFont="1" applyFill="1" applyBorder="1" applyAlignment="1">
      <alignment/>
    </xf>
    <xf numFmtId="0" fontId="0" fillId="35" borderId="11" xfId="0" applyNumberFormat="1" applyFill="1" applyBorder="1" applyAlignment="1">
      <alignment horizontal="center"/>
    </xf>
    <xf numFmtId="0" fontId="0" fillId="35" borderId="35" xfId="0" applyNumberFormat="1" applyFill="1" applyBorder="1" applyAlignment="1">
      <alignment horizontal="center"/>
    </xf>
    <xf numFmtId="183" fontId="0" fillId="0" borderId="0" xfId="0" applyNumberFormat="1" applyBorder="1" applyAlignment="1">
      <alignment/>
    </xf>
    <xf numFmtId="189" fontId="12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35" borderId="0" xfId="0" applyFill="1" applyBorder="1" applyAlignment="1">
      <alignment/>
    </xf>
    <xf numFmtId="0" fontId="15" fillId="0" borderId="0" xfId="0" applyFont="1" applyBorder="1" applyAlignment="1">
      <alignment/>
    </xf>
    <xf numFmtId="189" fontId="22" fillId="0" borderId="0" xfId="0" applyNumberFormat="1" applyFont="1" applyBorder="1" applyAlignment="1">
      <alignment horizontal="right" vertical="center"/>
    </xf>
    <xf numFmtId="0" fontId="0" fillId="0" borderId="39" xfId="0" applyNumberFormat="1" applyBorder="1" applyAlignment="1">
      <alignment horizontal="center"/>
    </xf>
    <xf numFmtId="0" fontId="0" fillId="35" borderId="32" xfId="0" applyNumberForma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5" fillId="35" borderId="10" xfId="0" applyFont="1" applyFill="1" applyBorder="1" applyAlignment="1">
      <alignment horizontal="left"/>
    </xf>
    <xf numFmtId="0" fontId="15" fillId="37" borderId="10" xfId="0" applyFont="1" applyFill="1" applyBorder="1" applyAlignment="1">
      <alignment horizontal="left"/>
    </xf>
    <xf numFmtId="189" fontId="0" fillId="37" borderId="12" xfId="0" applyNumberFormat="1" applyFont="1" applyFill="1" applyBorder="1" applyAlignment="1">
      <alignment/>
    </xf>
    <xf numFmtId="0" fontId="7" fillId="35" borderId="20" xfId="0" applyNumberFormat="1" applyFont="1" applyFill="1" applyBorder="1" applyAlignment="1">
      <alignment horizontal="center"/>
    </xf>
    <xf numFmtId="0" fontId="0" fillId="35" borderId="15" xfId="0" applyNumberFormat="1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0" fontId="0" fillId="35" borderId="29" xfId="0" applyNumberFormat="1" applyFill="1" applyBorder="1" applyAlignment="1">
      <alignment horizontal="center"/>
    </xf>
    <xf numFmtId="0" fontId="0" fillId="35" borderId="15" xfId="0" applyNumberFormat="1" applyFill="1" applyBorder="1" applyAlignment="1">
      <alignment horizontal="center"/>
    </xf>
    <xf numFmtId="0" fontId="0" fillId="35" borderId="18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/>
    </xf>
    <xf numFmtId="189" fontId="18" fillId="37" borderId="10" xfId="0" applyNumberFormat="1" applyFont="1" applyFill="1" applyBorder="1" applyAlignment="1">
      <alignment/>
    </xf>
    <xf numFmtId="180" fontId="18" fillId="37" borderId="10" xfId="0" applyNumberFormat="1" applyFont="1" applyFill="1" applyBorder="1" applyAlignment="1">
      <alignment/>
    </xf>
    <xf numFmtId="189" fontId="12" fillId="37" borderId="10" xfId="0" applyNumberFormat="1" applyFont="1" applyFill="1" applyBorder="1" applyAlignment="1">
      <alignment/>
    </xf>
    <xf numFmtId="43" fontId="15" fillId="35" borderId="10" xfId="33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23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86" fontId="15" fillId="33" borderId="10" xfId="0" applyNumberFormat="1" applyFont="1" applyFill="1" applyBorder="1" applyAlignment="1">
      <alignment/>
    </xf>
    <xf numFmtId="184" fontId="15" fillId="38" borderId="10" xfId="33" applyNumberFormat="1" applyFont="1" applyFill="1" applyBorder="1" applyAlignment="1">
      <alignment/>
    </xf>
    <xf numFmtId="192" fontId="17" fillId="33" borderId="10" xfId="0" applyNumberFormat="1" applyFont="1" applyFill="1" applyBorder="1" applyAlignment="1">
      <alignment/>
    </xf>
    <xf numFmtId="189" fontId="12" fillId="37" borderId="10" xfId="0" applyNumberFormat="1" applyFont="1" applyFill="1" applyBorder="1" applyAlignment="1">
      <alignment/>
    </xf>
    <xf numFmtId="183" fontId="15" fillId="37" borderId="10" xfId="33" applyNumberFormat="1" applyFont="1" applyFill="1" applyBorder="1" applyAlignment="1">
      <alignment horizontal="left"/>
    </xf>
    <xf numFmtId="41" fontId="15" fillId="37" borderId="10" xfId="33" applyNumberFormat="1" applyFont="1" applyFill="1" applyBorder="1" applyAlignment="1">
      <alignment horizontal="left"/>
    </xf>
    <xf numFmtId="0" fontId="15" fillId="33" borderId="10" xfId="0" applyFont="1" applyFill="1" applyBorder="1" applyAlignment="1">
      <alignment horizontal="left"/>
    </xf>
    <xf numFmtId="0" fontId="9" fillId="0" borderId="41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0" fontId="9" fillId="0" borderId="50" xfId="0" applyNumberFormat="1" applyFon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9" fillId="0" borderId="52" xfId="0" applyNumberFormat="1" applyFont="1" applyBorder="1" applyAlignment="1">
      <alignment horizontal="center"/>
    </xf>
    <xf numFmtId="0" fontId="9" fillId="0" borderId="53" xfId="0" applyNumberFormat="1" applyFont="1" applyBorder="1" applyAlignment="1">
      <alignment horizontal="center"/>
    </xf>
    <xf numFmtId="189" fontId="18" fillId="37" borderId="10" xfId="0" applyNumberFormat="1" applyFont="1" applyFill="1" applyBorder="1" applyAlignment="1">
      <alignment/>
    </xf>
    <xf numFmtId="183" fontId="0" fillId="37" borderId="10" xfId="0" applyNumberFormat="1" applyFill="1" applyBorder="1" applyAlignment="1">
      <alignment/>
    </xf>
    <xf numFmtId="43" fontId="15" fillId="35" borderId="0" xfId="33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0" fontId="20" fillId="33" borderId="35" xfId="0" applyFont="1" applyFill="1" applyBorder="1" applyAlignment="1">
      <alignment vertical="center"/>
    </xf>
    <xf numFmtId="0" fontId="13" fillId="33" borderId="35" xfId="0" applyFont="1" applyFill="1" applyBorder="1" applyAlignment="1">
      <alignment vertical="center"/>
    </xf>
    <xf numFmtId="0" fontId="20" fillId="37" borderId="35" xfId="0" applyFont="1" applyFill="1" applyBorder="1" applyAlignment="1">
      <alignment vertical="center"/>
    </xf>
    <xf numFmtId="0" fontId="13" fillId="37" borderId="35" xfId="0" applyFont="1" applyFill="1" applyBorder="1" applyAlignment="1">
      <alignment vertical="center"/>
    </xf>
    <xf numFmtId="0" fontId="21" fillId="37" borderId="39" xfId="0" applyFont="1" applyFill="1" applyBorder="1" applyAlignment="1">
      <alignment vertical="center"/>
    </xf>
    <xf numFmtId="3" fontId="18" fillId="33" borderId="35" xfId="0" applyNumberFormat="1" applyFont="1" applyFill="1" applyBorder="1" applyAlignment="1">
      <alignment horizontal="right"/>
    </xf>
    <xf numFmtId="3" fontId="15" fillId="33" borderId="10" xfId="0" applyNumberFormat="1" applyFont="1" applyFill="1" applyBorder="1" applyAlignment="1">
      <alignment horizontal="left" wrapText="1"/>
    </xf>
    <xf numFmtId="183" fontId="0" fillId="37" borderId="12" xfId="0" applyNumberFormat="1" applyFill="1" applyBorder="1" applyAlignment="1">
      <alignment/>
    </xf>
    <xf numFmtId="0" fontId="11" fillId="35" borderId="32" xfId="0" applyFont="1" applyFill="1" applyBorder="1" applyAlignment="1">
      <alignment/>
    </xf>
    <xf numFmtId="0" fontId="18" fillId="37" borderId="12" xfId="0" applyFont="1" applyFill="1" applyBorder="1" applyAlignment="1">
      <alignment/>
    </xf>
    <xf numFmtId="0" fontId="18" fillId="37" borderId="12" xfId="0" applyFont="1" applyFill="1" applyBorder="1" applyAlignment="1">
      <alignment/>
    </xf>
    <xf numFmtId="0" fontId="101" fillId="37" borderId="12" xfId="0" applyFont="1" applyFill="1" applyBorder="1" applyAlignment="1">
      <alignment/>
    </xf>
    <xf numFmtId="189" fontId="18" fillId="36" borderId="0" xfId="33" applyNumberFormat="1" applyFont="1" applyFill="1" applyBorder="1" applyAlignment="1">
      <alignment horizontal="right"/>
    </xf>
    <xf numFmtId="0" fontId="55" fillId="35" borderId="32" xfId="0" applyFont="1" applyFill="1" applyBorder="1" applyAlignment="1">
      <alignment/>
    </xf>
    <xf numFmtId="183" fontId="0" fillId="39" borderId="10" xfId="0" applyNumberFormat="1" applyFill="1" applyBorder="1" applyAlignment="1">
      <alignment/>
    </xf>
    <xf numFmtId="183" fontId="0" fillId="39" borderId="12" xfId="0" applyNumberFormat="1" applyFill="1" applyBorder="1" applyAlignment="1">
      <alignment/>
    </xf>
    <xf numFmtId="189" fontId="0" fillId="39" borderId="12" xfId="0" applyNumberFormat="1" applyFont="1" applyFill="1" applyBorder="1" applyAlignment="1">
      <alignment/>
    </xf>
    <xf numFmtId="0" fontId="18" fillId="39" borderId="12" xfId="0" applyFont="1" applyFill="1" applyBorder="1" applyAlignment="1">
      <alignment/>
    </xf>
    <xf numFmtId="189" fontId="18" fillId="39" borderId="10" xfId="0" applyNumberFormat="1" applyFont="1" applyFill="1" applyBorder="1" applyAlignment="1">
      <alignment/>
    </xf>
    <xf numFmtId="0" fontId="13" fillId="40" borderId="32" xfId="0" applyFont="1" applyFill="1" applyBorder="1" applyAlignment="1">
      <alignment horizontal="center" vertical="center"/>
    </xf>
    <xf numFmtId="0" fontId="13" fillId="40" borderId="35" xfId="0" applyFont="1" applyFill="1" applyBorder="1" applyAlignment="1">
      <alignment horizontal="center" vertical="center"/>
    </xf>
    <xf numFmtId="0" fontId="13" fillId="40" borderId="29" xfId="0" applyFont="1" applyFill="1" applyBorder="1" applyAlignment="1">
      <alignment horizontal="center" vertical="center"/>
    </xf>
    <xf numFmtId="0" fontId="13" fillId="39" borderId="32" xfId="0" applyFont="1" applyFill="1" applyBorder="1" applyAlignment="1">
      <alignment horizontal="center" vertical="center"/>
    </xf>
    <xf numFmtId="0" fontId="13" fillId="39" borderId="35" xfId="0" applyFont="1" applyFill="1" applyBorder="1" applyAlignment="1">
      <alignment horizontal="center" vertical="center"/>
    </xf>
    <xf numFmtId="0" fontId="13" fillId="39" borderId="29" xfId="0" applyFont="1" applyFill="1" applyBorder="1" applyAlignment="1">
      <alignment horizontal="center" vertical="center"/>
    </xf>
    <xf numFmtId="0" fontId="20" fillId="37" borderId="32" xfId="0" applyFont="1" applyFill="1" applyBorder="1" applyAlignment="1">
      <alignment horizontal="center" vertical="center"/>
    </xf>
    <xf numFmtId="0" fontId="20" fillId="37" borderId="35" xfId="0" applyFont="1" applyFill="1" applyBorder="1" applyAlignment="1">
      <alignment horizontal="center" vertical="center"/>
    </xf>
    <xf numFmtId="0" fontId="20" fillId="37" borderId="29" xfId="0" applyFont="1" applyFill="1" applyBorder="1" applyAlignment="1">
      <alignment horizontal="center" vertical="center"/>
    </xf>
    <xf numFmtId="0" fontId="21" fillId="37" borderId="32" xfId="0" applyFont="1" applyFill="1" applyBorder="1" applyAlignment="1">
      <alignment horizontal="center" vertical="center"/>
    </xf>
    <xf numFmtId="0" fontId="21" fillId="37" borderId="35" xfId="0" applyFont="1" applyFill="1" applyBorder="1" applyAlignment="1">
      <alignment horizontal="center" vertical="center"/>
    </xf>
    <xf numFmtId="0" fontId="20" fillId="33" borderId="32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9" fillId="37" borderId="37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37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" fillId="37" borderId="37" xfId="0" applyNumberFormat="1" applyFont="1" applyFill="1" applyBorder="1" applyAlignment="1">
      <alignment horizontal="center" vertical="center"/>
    </xf>
    <xf numFmtId="0" fontId="7" fillId="37" borderId="56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chartsheet" Target="chartsheets/sheet1.xml" /><Relationship Id="rId16" Type="http://schemas.openxmlformats.org/officeDocument/2006/relationships/chartsheet" Target="chartsheets/sheet2.xml" /><Relationship Id="rId17" Type="http://schemas.openxmlformats.org/officeDocument/2006/relationships/chartsheet" Target="chartsheets/sheet3.xml" /><Relationship Id="rId18" Type="http://schemas.openxmlformats.org/officeDocument/2006/relationships/chartsheet" Target="chartsheets/sheet4.xml" /><Relationship Id="rId19" Type="http://schemas.openxmlformats.org/officeDocument/2006/relationships/chartsheet" Target="chartsheets/sheet5.xml" /><Relationship Id="rId20" Type="http://schemas.openxmlformats.org/officeDocument/2006/relationships/chartsheet" Target="chartsheets/sheet6.xml" /><Relationship Id="rId21" Type="http://schemas.openxmlformats.org/officeDocument/2006/relationships/chartsheet" Target="chartsheets/sheet7.xml" /><Relationship Id="rId22" Type="http://schemas.openxmlformats.org/officeDocument/2006/relationships/chartsheet" Target="chartsheets/sheet8.xml" /><Relationship Id="rId23" Type="http://schemas.openxmlformats.org/officeDocument/2006/relationships/chartsheet" Target="chartsheets/sheet9.xml" /><Relationship Id="rId24" Type="http://schemas.openxmlformats.org/officeDocument/2006/relationships/chartsheet" Target="chartsheets/sheet10.xml" /><Relationship Id="rId25" Type="http://schemas.openxmlformats.org/officeDocument/2006/relationships/chartsheet" Target="chartsheets/sheet11.xml" /><Relationship Id="rId26" Type="http://schemas.openxmlformats.org/officeDocument/2006/relationships/chartsheet" Target="chartsheets/sheet12.xml" /><Relationship Id="rId27" Type="http://schemas.openxmlformats.org/officeDocument/2006/relationships/chartsheet" Target="chartsheets/sheet13.xml" /><Relationship Id="rId28" Type="http://schemas.openxmlformats.org/officeDocument/2006/relationships/chartsheet" Target="chartsheets/sheet14.xml" /><Relationship Id="rId29" Type="http://schemas.openxmlformats.org/officeDocument/2006/relationships/chartsheet" Target="chartsheets/sheet15.xml" /><Relationship Id="rId30" Type="http://schemas.openxmlformats.org/officeDocument/2006/relationships/chartsheet" Target="chartsheets/sheet16.xml" /><Relationship Id="rId31" Type="http://schemas.openxmlformats.org/officeDocument/2006/relationships/chartsheet" Target="chartsheets/sheet17.xml" /><Relationship Id="rId32" Type="http://schemas.openxmlformats.org/officeDocument/2006/relationships/chartsheet" Target="chartsheets/sheet18.xml" /><Relationship Id="rId33" Type="http://schemas.openxmlformats.org/officeDocument/2006/relationships/chartsheet" Target="chartsheets/sheet19.xml" /><Relationship Id="rId34" Type="http://schemas.openxmlformats.org/officeDocument/2006/relationships/chartsheet" Target="chartsheets/sheet20.xml" /><Relationship Id="rId35" Type="http://schemas.openxmlformats.org/officeDocument/2006/relationships/chartsheet" Target="chartsheets/sheet21.xml" /><Relationship Id="rId36" Type="http://schemas.openxmlformats.org/officeDocument/2006/relationships/chartsheet" Target="chartsheets/sheet22.xml" /><Relationship Id="rId37" Type="http://schemas.openxmlformats.org/officeDocument/2006/relationships/chartsheet" Target="chartsheets/sheet23.xml" /><Relationship Id="rId38" Type="http://schemas.openxmlformats.org/officeDocument/2006/relationships/chartsheet" Target="chartsheets/sheet24.xml" /><Relationship Id="rId39" Type="http://schemas.openxmlformats.org/officeDocument/2006/relationships/worksheet" Target="worksheets/sheet15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1-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台北校園總用水量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555"/>
          <c:w val="0.8762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'10-以上總表'!$B$244</c:f>
              <c:strCache>
                <c:ptCount val="1"/>
                <c:pt idx="0">
                  <c:v>101年度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'10-以上總表'!$C$244:$N$244</c:f>
              <c:numCache>
                <c:ptCount val="12"/>
                <c:pt idx="0">
                  <c:v>525</c:v>
                </c:pt>
                <c:pt idx="1">
                  <c:v>473</c:v>
                </c:pt>
                <c:pt idx="2">
                  <c:v>553</c:v>
                </c:pt>
                <c:pt idx="3">
                  <c:v>630</c:v>
                </c:pt>
                <c:pt idx="4">
                  <c:v>695</c:v>
                </c:pt>
                <c:pt idx="5">
                  <c:v>694</c:v>
                </c:pt>
                <c:pt idx="6">
                  <c:v>616</c:v>
                </c:pt>
                <c:pt idx="7">
                  <c:v>843</c:v>
                </c:pt>
                <c:pt idx="8">
                  <c:v>838</c:v>
                </c:pt>
                <c:pt idx="9">
                  <c:v>792</c:v>
                </c:pt>
                <c:pt idx="10">
                  <c:v>835</c:v>
                </c:pt>
                <c:pt idx="11">
                  <c:v>838</c:v>
                </c:pt>
              </c:numCache>
            </c:numRef>
          </c:val>
        </c:ser>
        <c:ser>
          <c:idx val="1"/>
          <c:order val="1"/>
          <c:tx>
            <c:strRef>
              <c:f>'10-以上總表'!$B$245</c:f>
              <c:strCache>
                <c:ptCount val="1"/>
                <c:pt idx="0">
                  <c:v>102年度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'10-以上總表'!$C$245:$N$245</c:f>
              <c:numCache>
                <c:ptCount val="12"/>
                <c:pt idx="0">
                  <c:v>591</c:v>
                </c:pt>
                <c:pt idx="1">
                  <c:v>444</c:v>
                </c:pt>
                <c:pt idx="2">
                  <c:v>528</c:v>
                </c:pt>
                <c:pt idx="3">
                  <c:v>620</c:v>
                </c:pt>
                <c:pt idx="4">
                  <c:v>643</c:v>
                </c:pt>
                <c:pt idx="5">
                  <c:v>560</c:v>
                </c:pt>
                <c:pt idx="6">
                  <c:v>538</c:v>
                </c:pt>
                <c:pt idx="7">
                  <c:v>654</c:v>
                </c:pt>
                <c:pt idx="8">
                  <c:v>530</c:v>
                </c:pt>
                <c:pt idx="9">
                  <c:v>687</c:v>
                </c:pt>
                <c:pt idx="10">
                  <c:v>757</c:v>
                </c:pt>
                <c:pt idx="11">
                  <c:v>801</c:v>
                </c:pt>
              </c:numCache>
            </c:numRef>
          </c:val>
        </c:ser>
        <c:ser>
          <c:idx val="2"/>
          <c:order val="2"/>
          <c:tx>
            <c:strRef>
              <c:f>'10-以上總表'!$B$246</c:f>
              <c:strCache>
                <c:ptCount val="1"/>
                <c:pt idx="0">
                  <c:v>103年度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'10-以上總表'!$C$246:$N$246</c:f>
              <c:numCache>
                <c:ptCount val="12"/>
                <c:pt idx="0">
                  <c:v>547</c:v>
                </c:pt>
                <c:pt idx="1">
                  <c:v>355</c:v>
                </c:pt>
                <c:pt idx="2">
                  <c:v>715</c:v>
                </c:pt>
                <c:pt idx="3">
                  <c:v>614</c:v>
                </c:pt>
                <c:pt idx="4">
                  <c:v>612</c:v>
                </c:pt>
                <c:pt idx="5">
                  <c:v>615</c:v>
                </c:pt>
                <c:pt idx="6">
                  <c:v>685</c:v>
                </c:pt>
                <c:pt idx="7">
                  <c:v>780</c:v>
                </c:pt>
                <c:pt idx="8">
                  <c:v>623</c:v>
                </c:pt>
                <c:pt idx="9">
                  <c:v>734</c:v>
                </c:pt>
                <c:pt idx="10">
                  <c:v>875</c:v>
                </c:pt>
                <c:pt idx="11">
                  <c:v>742</c:v>
                </c:pt>
              </c:numCache>
            </c:numRef>
          </c:val>
        </c:ser>
        <c:ser>
          <c:idx val="3"/>
          <c:order val="3"/>
          <c:tx>
            <c:strRef>
              <c:f>'10-以上總表'!$B$247</c:f>
              <c:strCache>
                <c:ptCount val="1"/>
                <c:pt idx="0">
                  <c:v>104年度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'10-以上總表'!$C$247:$N$247</c:f>
              <c:numCache>
                <c:ptCount val="12"/>
                <c:pt idx="0">
                  <c:v>642</c:v>
                </c:pt>
                <c:pt idx="1">
                  <c:v>424</c:v>
                </c:pt>
                <c:pt idx="2">
                  <c:v>548</c:v>
                </c:pt>
                <c:pt idx="3">
                  <c:v>592</c:v>
                </c:pt>
                <c:pt idx="4">
                  <c:v>686</c:v>
                </c:pt>
                <c:pt idx="5">
                  <c:v>680</c:v>
                </c:pt>
                <c:pt idx="6">
                  <c:v>672</c:v>
                </c:pt>
                <c:pt idx="7">
                  <c:v>696</c:v>
                </c:pt>
                <c:pt idx="8">
                  <c:v>677</c:v>
                </c:pt>
                <c:pt idx="9">
                  <c:v>697</c:v>
                </c:pt>
                <c:pt idx="10">
                  <c:v>667</c:v>
                </c:pt>
                <c:pt idx="11">
                  <c:v>783</c:v>
                </c:pt>
              </c:numCache>
            </c:numRef>
          </c:val>
        </c:ser>
        <c:ser>
          <c:idx val="4"/>
          <c:order val="4"/>
          <c:tx>
            <c:strRef>
              <c:f>'10-以上總表'!$B$250</c:f>
              <c:strCache>
                <c:ptCount val="1"/>
                <c:pt idx="0">
                  <c:v>107年度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'10-以上總表'!$C$250:$N$250</c:f>
              <c:numCache>
                <c:ptCount val="12"/>
                <c:pt idx="0">
                  <c:v>605</c:v>
                </c:pt>
                <c:pt idx="1">
                  <c:v>345</c:v>
                </c:pt>
                <c:pt idx="2">
                  <c:v>731</c:v>
                </c:pt>
                <c:pt idx="3">
                  <c:v>517</c:v>
                </c:pt>
                <c:pt idx="4">
                  <c:v>673</c:v>
                </c:pt>
                <c:pt idx="5">
                  <c:v>660</c:v>
                </c:pt>
                <c:pt idx="6">
                  <c:v>797</c:v>
                </c:pt>
                <c:pt idx="7">
                  <c:v>678</c:v>
                </c:pt>
                <c:pt idx="8">
                  <c:v>651</c:v>
                </c:pt>
                <c:pt idx="9">
                  <c:v>782</c:v>
                </c:pt>
              </c:numCache>
            </c:numRef>
          </c:val>
        </c:ser>
        <c:axId val="40370973"/>
        <c:axId val="27794438"/>
      </c:barChart>
      <c:catAx>
        <c:axId val="40370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94438"/>
        <c:crosses val="autoZero"/>
        <c:auto val="1"/>
        <c:lblOffset val="100"/>
        <c:tickLblSkip val="1"/>
        <c:noMultiLvlLbl val="0"/>
      </c:catAx>
      <c:valAx>
        <c:axId val="277944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70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5"/>
          <c:y val="0.44425"/>
          <c:w val="0.06775"/>
          <c:h val="0.1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7-</a:t>
            </a:r>
            <a:r>
              <a:rPr lang="en-US" cap="none" sz="16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圖書館〈松濤一館、驚聲大樓、海博館、會文館、文學館、科學館、化學館、宮燈教室、視教館、行政大樓〉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4"/>
          <c:w val="0.8665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'10-以上總表'!$B$114</c:f>
              <c:strCache>
                <c:ptCount val="1"/>
                <c:pt idx="0">
                  <c:v>101年度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'10-以上總表'!$C$114:$N$114</c:f>
              <c:numCache>
                <c:ptCount val="12"/>
                <c:pt idx="0">
                  <c:v>18441</c:v>
                </c:pt>
                <c:pt idx="1">
                  <c:v>14053</c:v>
                </c:pt>
                <c:pt idx="2">
                  <c:v>13044</c:v>
                </c:pt>
                <c:pt idx="3">
                  <c:v>14348</c:v>
                </c:pt>
                <c:pt idx="4">
                  <c:v>17068</c:v>
                </c:pt>
                <c:pt idx="5">
                  <c:v>15978</c:v>
                </c:pt>
                <c:pt idx="6">
                  <c:v>10238</c:v>
                </c:pt>
                <c:pt idx="7">
                  <c:v>13473</c:v>
                </c:pt>
                <c:pt idx="8">
                  <c:v>12731</c:v>
                </c:pt>
                <c:pt idx="9">
                  <c:v>18910</c:v>
                </c:pt>
                <c:pt idx="10">
                  <c:v>19866</c:v>
                </c:pt>
                <c:pt idx="11">
                  <c:v>18310</c:v>
                </c:pt>
              </c:numCache>
            </c:numRef>
          </c:val>
        </c:ser>
        <c:ser>
          <c:idx val="1"/>
          <c:order val="1"/>
          <c:tx>
            <c:strRef>
              <c:f>'10-以上總表'!$B$115</c:f>
              <c:strCache>
                <c:ptCount val="1"/>
                <c:pt idx="0">
                  <c:v>102年度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'10-以上總表'!$C$115:$N$115</c:f>
              <c:numCache>
                <c:ptCount val="12"/>
                <c:pt idx="0">
                  <c:v>18803</c:v>
                </c:pt>
                <c:pt idx="1">
                  <c:v>8535</c:v>
                </c:pt>
                <c:pt idx="2">
                  <c:v>12791</c:v>
                </c:pt>
                <c:pt idx="3">
                  <c:v>10445</c:v>
                </c:pt>
                <c:pt idx="4">
                  <c:v>10975</c:v>
                </c:pt>
                <c:pt idx="5">
                  <c:v>12948</c:v>
                </c:pt>
                <c:pt idx="6">
                  <c:v>12858</c:v>
                </c:pt>
                <c:pt idx="7">
                  <c:v>18596</c:v>
                </c:pt>
                <c:pt idx="8">
                  <c:v>19177</c:v>
                </c:pt>
                <c:pt idx="9">
                  <c:v>20690</c:v>
                </c:pt>
                <c:pt idx="10">
                  <c:v>13924</c:v>
                </c:pt>
                <c:pt idx="11">
                  <c:v>11373</c:v>
                </c:pt>
              </c:numCache>
            </c:numRef>
          </c:val>
        </c:ser>
        <c:ser>
          <c:idx val="2"/>
          <c:order val="2"/>
          <c:tx>
            <c:strRef>
              <c:f>'10-以上總表'!$B$116</c:f>
              <c:strCache>
                <c:ptCount val="1"/>
                <c:pt idx="0">
                  <c:v>103年度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'10-以上總表'!$C$116:$N$116</c:f>
              <c:numCache>
                <c:ptCount val="12"/>
                <c:pt idx="0">
                  <c:v>13120</c:v>
                </c:pt>
                <c:pt idx="1">
                  <c:v>13403</c:v>
                </c:pt>
                <c:pt idx="2">
                  <c:v>11718</c:v>
                </c:pt>
                <c:pt idx="3">
                  <c:v>8863</c:v>
                </c:pt>
                <c:pt idx="4">
                  <c:v>9470</c:v>
                </c:pt>
                <c:pt idx="5">
                  <c:v>9544</c:v>
                </c:pt>
                <c:pt idx="6">
                  <c:v>8302</c:v>
                </c:pt>
                <c:pt idx="7">
                  <c:v>7258</c:v>
                </c:pt>
                <c:pt idx="8">
                  <c:v>8363</c:v>
                </c:pt>
                <c:pt idx="9">
                  <c:v>16962</c:v>
                </c:pt>
                <c:pt idx="10">
                  <c:v>18734</c:v>
                </c:pt>
                <c:pt idx="11">
                  <c:v>16237</c:v>
                </c:pt>
              </c:numCache>
            </c:numRef>
          </c:val>
        </c:ser>
        <c:ser>
          <c:idx val="3"/>
          <c:order val="3"/>
          <c:tx>
            <c:strRef>
              <c:f>'10-以上總表'!$B$117</c:f>
              <c:strCache>
                <c:ptCount val="1"/>
                <c:pt idx="0">
                  <c:v>104年度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'10-以上總表'!$C$117:$N$117</c:f>
              <c:numCache>
                <c:ptCount val="12"/>
                <c:pt idx="0">
                  <c:v>15456</c:v>
                </c:pt>
                <c:pt idx="1">
                  <c:v>10854</c:v>
                </c:pt>
                <c:pt idx="2">
                  <c:v>14362</c:v>
                </c:pt>
                <c:pt idx="3">
                  <c:v>14426</c:v>
                </c:pt>
                <c:pt idx="4">
                  <c:v>14490</c:v>
                </c:pt>
                <c:pt idx="5">
                  <c:v>14670</c:v>
                </c:pt>
                <c:pt idx="6">
                  <c:v>14037</c:v>
                </c:pt>
                <c:pt idx="7">
                  <c:v>10328</c:v>
                </c:pt>
                <c:pt idx="8">
                  <c:v>14657</c:v>
                </c:pt>
                <c:pt idx="9">
                  <c:v>13651</c:v>
                </c:pt>
                <c:pt idx="10">
                  <c:v>14889</c:v>
                </c:pt>
                <c:pt idx="11">
                  <c:v>11175</c:v>
                </c:pt>
              </c:numCache>
            </c:numRef>
          </c:val>
        </c:ser>
        <c:ser>
          <c:idx val="4"/>
          <c:order val="4"/>
          <c:tx>
            <c:strRef>
              <c:f>'10-以上總表'!$B$118</c:f>
              <c:strCache>
                <c:ptCount val="1"/>
                <c:pt idx="0">
                  <c:v>105年度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'10-以上總表'!$C$118:$N$118</c:f>
              <c:numCache>
                <c:ptCount val="12"/>
                <c:pt idx="0">
                  <c:v>9838</c:v>
                </c:pt>
                <c:pt idx="1">
                  <c:v>7772</c:v>
                </c:pt>
                <c:pt idx="2">
                  <c:v>9396</c:v>
                </c:pt>
                <c:pt idx="3">
                  <c:v>9156</c:v>
                </c:pt>
                <c:pt idx="4">
                  <c:v>9092</c:v>
                </c:pt>
                <c:pt idx="5">
                  <c:v>12161</c:v>
                </c:pt>
                <c:pt idx="6">
                  <c:v>4184</c:v>
                </c:pt>
                <c:pt idx="7">
                  <c:v>6755</c:v>
                </c:pt>
                <c:pt idx="8">
                  <c:v>9201</c:v>
                </c:pt>
                <c:pt idx="9">
                  <c:v>18081</c:v>
                </c:pt>
                <c:pt idx="10">
                  <c:v>23494</c:v>
                </c:pt>
                <c:pt idx="11">
                  <c:v>16205</c:v>
                </c:pt>
              </c:numCache>
            </c:numRef>
          </c:val>
        </c:ser>
        <c:ser>
          <c:idx val="5"/>
          <c:order val="5"/>
          <c:tx>
            <c:strRef>
              <c:f>'10-以上總表'!$B$120</c:f>
              <c:strCache>
                <c:ptCount val="1"/>
                <c:pt idx="0">
                  <c:v>107年度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'10-以上總表'!$C$120:$N$120</c:f>
              <c:numCache>
                <c:ptCount val="12"/>
                <c:pt idx="0">
                  <c:v>9427</c:v>
                </c:pt>
                <c:pt idx="1">
                  <c:v>5797</c:v>
                </c:pt>
                <c:pt idx="2">
                  <c:v>8022</c:v>
                </c:pt>
                <c:pt idx="3">
                  <c:v>7197</c:v>
                </c:pt>
                <c:pt idx="4">
                  <c:v>10765</c:v>
                </c:pt>
                <c:pt idx="5">
                  <c:v>11767</c:v>
                </c:pt>
                <c:pt idx="6">
                  <c:v>8815</c:v>
                </c:pt>
                <c:pt idx="7">
                  <c:v>6435</c:v>
                </c:pt>
                <c:pt idx="8">
                  <c:v>12997</c:v>
                </c:pt>
                <c:pt idx="9">
                  <c:v>10206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066695"/>
        <c:axId val="46382528"/>
      </c:barChart>
      <c:catAx>
        <c:axId val="2006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2528"/>
        <c:crosses val="autoZero"/>
        <c:auto val="1"/>
        <c:lblOffset val="100"/>
        <c:tickLblSkip val="1"/>
        <c:noMultiLvlLbl val="0"/>
      </c:catAx>
      <c:valAx>
        <c:axId val="4638252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66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25"/>
          <c:y val="0.436"/>
          <c:w val="0.0715"/>
          <c:h val="0.2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8-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松濤三館〈松濤三館、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教育館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、工學大樓〉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58"/>
          <c:w val="0.8782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'10-以上總表'!$B$192</c:f>
              <c:strCache>
                <c:ptCount val="1"/>
                <c:pt idx="0">
                  <c:v>101年度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'10-以上總表'!$C$192:$N$192</c:f>
              <c:numCache>
                <c:ptCount val="12"/>
                <c:pt idx="0">
                  <c:v>3849</c:v>
                </c:pt>
                <c:pt idx="1">
                  <c:v>6302</c:v>
                </c:pt>
                <c:pt idx="2">
                  <c:v>5122</c:v>
                </c:pt>
                <c:pt idx="3">
                  <c:v>5889</c:v>
                </c:pt>
                <c:pt idx="4">
                  <c:v>5026</c:v>
                </c:pt>
                <c:pt idx="5">
                  <c:v>4414</c:v>
                </c:pt>
                <c:pt idx="6">
                  <c:v>5403</c:v>
                </c:pt>
                <c:pt idx="7">
                  <c:v>5100</c:v>
                </c:pt>
                <c:pt idx="8">
                  <c:v>7378</c:v>
                </c:pt>
                <c:pt idx="9">
                  <c:v>6572</c:v>
                </c:pt>
                <c:pt idx="10">
                  <c:v>7227</c:v>
                </c:pt>
                <c:pt idx="11">
                  <c:v>6433</c:v>
                </c:pt>
              </c:numCache>
            </c:numRef>
          </c:val>
        </c:ser>
        <c:ser>
          <c:idx val="1"/>
          <c:order val="1"/>
          <c:tx>
            <c:strRef>
              <c:f>'10-以上總表'!$B$193</c:f>
              <c:strCache>
                <c:ptCount val="1"/>
                <c:pt idx="0">
                  <c:v>102年度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'10-以上總表'!$C$193:$N$193</c:f>
              <c:numCache>
                <c:ptCount val="12"/>
                <c:pt idx="0">
                  <c:v>3825</c:v>
                </c:pt>
                <c:pt idx="1">
                  <c:v>4721</c:v>
                </c:pt>
                <c:pt idx="2">
                  <c:v>7142</c:v>
                </c:pt>
                <c:pt idx="3">
                  <c:v>6203</c:v>
                </c:pt>
                <c:pt idx="4">
                  <c:v>6788</c:v>
                </c:pt>
                <c:pt idx="5">
                  <c:v>7982</c:v>
                </c:pt>
                <c:pt idx="6">
                  <c:v>5639</c:v>
                </c:pt>
                <c:pt idx="7">
                  <c:v>4980</c:v>
                </c:pt>
                <c:pt idx="8">
                  <c:v>4263</c:v>
                </c:pt>
                <c:pt idx="9">
                  <c:v>6216</c:v>
                </c:pt>
                <c:pt idx="10">
                  <c:v>5704</c:v>
                </c:pt>
                <c:pt idx="11">
                  <c:v>4628</c:v>
                </c:pt>
              </c:numCache>
            </c:numRef>
          </c:val>
        </c:ser>
        <c:ser>
          <c:idx val="2"/>
          <c:order val="2"/>
          <c:tx>
            <c:strRef>
              <c:f>'10-以上總表'!$B$194</c:f>
              <c:strCache>
                <c:ptCount val="1"/>
                <c:pt idx="0">
                  <c:v>103年度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'10-以上總表'!$C$194:$N$194</c:f>
              <c:numCache>
                <c:ptCount val="12"/>
                <c:pt idx="0">
                  <c:v>7462</c:v>
                </c:pt>
                <c:pt idx="1">
                  <c:v>2290</c:v>
                </c:pt>
                <c:pt idx="2">
                  <c:v>6708</c:v>
                </c:pt>
                <c:pt idx="3">
                  <c:v>6691</c:v>
                </c:pt>
                <c:pt idx="4">
                  <c:v>8250</c:v>
                </c:pt>
                <c:pt idx="5">
                  <c:v>7715</c:v>
                </c:pt>
                <c:pt idx="6">
                  <c:v>5285</c:v>
                </c:pt>
                <c:pt idx="7">
                  <c:v>5816</c:v>
                </c:pt>
                <c:pt idx="8">
                  <c:v>5334</c:v>
                </c:pt>
                <c:pt idx="9">
                  <c:v>7113</c:v>
                </c:pt>
                <c:pt idx="10">
                  <c:v>7278</c:v>
                </c:pt>
                <c:pt idx="11">
                  <c:v>7337</c:v>
                </c:pt>
              </c:numCache>
            </c:numRef>
          </c:val>
        </c:ser>
        <c:ser>
          <c:idx val="3"/>
          <c:order val="3"/>
          <c:tx>
            <c:strRef>
              <c:f>'10-以上總表'!$B$195</c:f>
              <c:strCache>
                <c:ptCount val="1"/>
                <c:pt idx="0">
                  <c:v>104年度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'10-以上總表'!$C$195:$N$195</c:f>
              <c:numCache>
                <c:ptCount val="12"/>
                <c:pt idx="0">
                  <c:v>5987</c:v>
                </c:pt>
                <c:pt idx="1">
                  <c:v>3672</c:v>
                </c:pt>
                <c:pt idx="2">
                  <c:v>5959</c:v>
                </c:pt>
                <c:pt idx="3">
                  <c:v>6365</c:v>
                </c:pt>
                <c:pt idx="4">
                  <c:v>6898</c:v>
                </c:pt>
                <c:pt idx="5">
                  <c:v>7306</c:v>
                </c:pt>
                <c:pt idx="6">
                  <c:v>4958</c:v>
                </c:pt>
                <c:pt idx="7">
                  <c:v>4234</c:v>
                </c:pt>
                <c:pt idx="8">
                  <c:v>3826</c:v>
                </c:pt>
                <c:pt idx="9">
                  <c:v>6401</c:v>
                </c:pt>
                <c:pt idx="10">
                  <c:v>7785</c:v>
                </c:pt>
                <c:pt idx="11">
                  <c:v>5780</c:v>
                </c:pt>
              </c:numCache>
            </c:numRef>
          </c:val>
        </c:ser>
        <c:ser>
          <c:idx val="4"/>
          <c:order val="4"/>
          <c:tx>
            <c:strRef>
              <c:f>'10-以上總表'!$B$196</c:f>
              <c:strCache>
                <c:ptCount val="1"/>
                <c:pt idx="0">
                  <c:v>105年度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'10-以上總表'!$C$196:$N$196</c:f>
              <c:numCache>
                <c:ptCount val="12"/>
                <c:pt idx="0">
                  <c:v>5595</c:v>
                </c:pt>
                <c:pt idx="1">
                  <c:v>2936</c:v>
                </c:pt>
                <c:pt idx="2">
                  <c:v>4314</c:v>
                </c:pt>
                <c:pt idx="3">
                  <c:v>4812</c:v>
                </c:pt>
                <c:pt idx="4">
                  <c:v>5233</c:v>
                </c:pt>
                <c:pt idx="5">
                  <c:v>5034</c:v>
                </c:pt>
                <c:pt idx="6">
                  <c:v>4630</c:v>
                </c:pt>
                <c:pt idx="7">
                  <c:v>6174</c:v>
                </c:pt>
                <c:pt idx="8">
                  <c:v>5630</c:v>
                </c:pt>
                <c:pt idx="9">
                  <c:v>7330</c:v>
                </c:pt>
                <c:pt idx="10">
                  <c:v>8816</c:v>
                </c:pt>
                <c:pt idx="11">
                  <c:v>8073</c:v>
                </c:pt>
              </c:numCache>
            </c:numRef>
          </c:val>
        </c:ser>
        <c:ser>
          <c:idx val="5"/>
          <c:order val="5"/>
          <c:tx>
            <c:strRef>
              <c:f>'10-以上總表'!$B$198</c:f>
              <c:strCache>
                <c:ptCount val="1"/>
                <c:pt idx="0">
                  <c:v>107年度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'10-以上總表'!$C$198:$N$198</c:f>
              <c:numCache>
                <c:ptCount val="12"/>
                <c:pt idx="0">
                  <c:v>534</c:v>
                </c:pt>
                <c:pt idx="1">
                  <c:v>3832</c:v>
                </c:pt>
                <c:pt idx="2">
                  <c:v>7464</c:v>
                </c:pt>
                <c:pt idx="3">
                  <c:v>5591</c:v>
                </c:pt>
                <c:pt idx="4">
                  <c:v>5433</c:v>
                </c:pt>
                <c:pt idx="5">
                  <c:v>6103</c:v>
                </c:pt>
                <c:pt idx="6">
                  <c:v>5884</c:v>
                </c:pt>
                <c:pt idx="7">
                  <c:v>5865</c:v>
                </c:pt>
                <c:pt idx="8">
                  <c:v>4163</c:v>
                </c:pt>
                <c:pt idx="9">
                  <c:v>5434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789569"/>
        <c:axId val="65997258"/>
      </c:barChart>
      <c:catAx>
        <c:axId val="1478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97258"/>
        <c:crosses val="autoZero"/>
        <c:auto val="1"/>
        <c:lblOffset val="100"/>
        <c:tickLblSkip val="1"/>
        <c:noMultiLvlLbl val="0"/>
      </c:catAx>
      <c:valAx>
        <c:axId val="659972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89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42525"/>
          <c:w val="0.06575"/>
          <c:h val="0.2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9-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松濤二館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635"/>
          <c:w val="0.8667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'10-以上總表'!$B$166</c:f>
              <c:strCache>
                <c:ptCount val="1"/>
                <c:pt idx="0">
                  <c:v>101年度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'10-以上總表'!$C$166:$N$166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17</c:v>
                </c:pt>
                <c:pt idx="7">
                  <c:v>22</c:v>
                </c:pt>
                <c:pt idx="8">
                  <c:v>27</c:v>
                </c:pt>
                <c:pt idx="9">
                  <c:v>26</c:v>
                </c:pt>
                <c:pt idx="10">
                  <c:v>21</c:v>
                </c:pt>
                <c:pt idx="11">
                  <c:v>19</c:v>
                </c:pt>
              </c:numCache>
            </c:numRef>
          </c:val>
        </c:ser>
        <c:ser>
          <c:idx val="1"/>
          <c:order val="1"/>
          <c:tx>
            <c:strRef>
              <c:f>'10-以上總表'!$B$167</c:f>
              <c:strCache>
                <c:ptCount val="1"/>
                <c:pt idx="0">
                  <c:v>102年度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'10-以上總表'!$C$167:$N$167</c:f>
              <c:numCache>
                <c:ptCount val="12"/>
                <c:pt idx="0">
                  <c:v>13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274</c:v>
                </c:pt>
                <c:pt idx="6">
                  <c:v>124</c:v>
                </c:pt>
                <c:pt idx="7">
                  <c:v>3</c:v>
                </c:pt>
                <c:pt idx="8">
                  <c:v>7</c:v>
                </c:pt>
                <c:pt idx="9">
                  <c:v>4</c:v>
                </c:pt>
                <c:pt idx="10">
                  <c:v>77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strRef>
              <c:f>'10-以上總表'!$B$168</c:f>
              <c:strCache>
                <c:ptCount val="1"/>
                <c:pt idx="0">
                  <c:v>103年度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'10-以上總表'!$C$168:$N$168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</c:ser>
        <c:ser>
          <c:idx val="3"/>
          <c:order val="3"/>
          <c:tx>
            <c:strRef>
              <c:f>'10-以上總表'!$B$169</c:f>
              <c:strCache>
                <c:ptCount val="1"/>
                <c:pt idx="0">
                  <c:v>104年度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'10-以上總表'!$C$169:$N$169</c:f>
              <c:numCache>
                <c:ptCount val="1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11</c:v>
                </c:pt>
                <c:pt idx="4">
                  <c:v>70</c:v>
                </c:pt>
                <c:pt idx="5">
                  <c:v>40</c:v>
                </c:pt>
                <c:pt idx="6">
                  <c:v>2</c:v>
                </c:pt>
                <c:pt idx="7">
                  <c:v>3</c:v>
                </c:pt>
                <c:pt idx="8">
                  <c:v>36</c:v>
                </c:pt>
                <c:pt idx="9">
                  <c:v>8</c:v>
                </c:pt>
                <c:pt idx="10">
                  <c:v>16</c:v>
                </c:pt>
                <c:pt idx="11">
                  <c:v>12</c:v>
                </c:pt>
              </c:numCache>
            </c:numRef>
          </c:val>
        </c:ser>
        <c:ser>
          <c:idx val="4"/>
          <c:order val="4"/>
          <c:tx>
            <c:strRef>
              <c:f>'10-以上總表'!$B$170</c:f>
              <c:strCache>
                <c:ptCount val="1"/>
                <c:pt idx="0">
                  <c:v>105年度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'10-以上總表'!$C$170:$N$170</c:f>
              <c:numCache>
                <c:ptCount val="12"/>
                <c:pt idx="0">
                  <c:v>73</c:v>
                </c:pt>
                <c:pt idx="1">
                  <c:v>60</c:v>
                </c:pt>
                <c:pt idx="2">
                  <c:v>102</c:v>
                </c:pt>
                <c:pt idx="3">
                  <c:v>97</c:v>
                </c:pt>
                <c:pt idx="4">
                  <c:v>69</c:v>
                </c:pt>
                <c:pt idx="5">
                  <c:v>61</c:v>
                </c:pt>
                <c:pt idx="6">
                  <c:v>38</c:v>
                </c:pt>
                <c:pt idx="7">
                  <c:v>36</c:v>
                </c:pt>
                <c:pt idx="8">
                  <c:v>63</c:v>
                </c:pt>
                <c:pt idx="9">
                  <c:v>22</c:v>
                </c:pt>
                <c:pt idx="10">
                  <c:v>19</c:v>
                </c:pt>
                <c:pt idx="11">
                  <c:v>10</c:v>
                </c:pt>
              </c:numCache>
            </c:numRef>
          </c:val>
        </c:ser>
        <c:ser>
          <c:idx val="5"/>
          <c:order val="5"/>
          <c:tx>
            <c:strRef>
              <c:f>'10-以上總表'!$B$172</c:f>
              <c:strCache>
                <c:ptCount val="1"/>
                <c:pt idx="0">
                  <c:v>107年度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'10-以上總表'!$C$172:$N$172</c:f>
              <c:numCache>
                <c:ptCount val="12"/>
                <c:pt idx="0">
                  <c:v>7</c:v>
                </c:pt>
                <c:pt idx="1">
                  <c:v>6</c:v>
                </c:pt>
                <c:pt idx="2">
                  <c:v>10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19</c:v>
                </c:pt>
                <c:pt idx="8">
                  <c:v>19</c:v>
                </c:pt>
                <c:pt idx="9">
                  <c:v>31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104411"/>
        <c:axId val="44177652"/>
      </c:barChart>
      <c:catAx>
        <c:axId val="57104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77652"/>
        <c:crosses val="autoZero"/>
        <c:auto val="1"/>
        <c:lblOffset val="100"/>
        <c:tickLblSkip val="1"/>
        <c:noMultiLvlLbl val="0"/>
      </c:catAx>
      <c:valAx>
        <c:axId val="441776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04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41775"/>
          <c:w val="0.07325"/>
          <c:h val="0.22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守謙中心</a:t>
            </a:r>
          </a:p>
        </c:rich>
      </c:tx>
      <c:layout>
        <c:manualLayout>
          <c:xMode val="factor"/>
          <c:yMode val="factor"/>
          <c:x val="-0.069"/>
          <c:y val="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5025"/>
          <c:w val="0.69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'守謙中心'!$C$3:$D$3</c:f>
              <c:strCache>
                <c:ptCount val="1"/>
                <c:pt idx="0">
                  <c:v>度數 107年度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'守謙中心'!$E$2:$P$2</c:f>
              <c:strCache/>
            </c:strRef>
          </c:cat>
          <c:val>
            <c:numRef>
              <c:f>'守謙中心'!$E$3:$P$3</c:f>
              <c:numCache/>
            </c:numRef>
          </c:val>
        </c:ser>
        <c:axId val="62054549"/>
        <c:axId val="21620030"/>
      </c:bar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0030"/>
        <c:crosses val="autoZero"/>
        <c:auto val="1"/>
        <c:lblOffset val="100"/>
        <c:tickLblSkip val="1"/>
        <c:noMultiLvlLbl val="0"/>
      </c:catAx>
      <c:valAx>
        <c:axId val="21620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54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25"/>
          <c:y val="0.52"/>
          <c:w val="0.114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圖書館</a:t>
            </a:r>
          </a:p>
        </c:rich>
      </c:tx>
      <c:layout>
        <c:manualLayout>
          <c:xMode val="factor"/>
          <c:yMode val="factor"/>
          <c:x val="0.007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2725"/>
          <c:w val="0.77325"/>
          <c:h val="0.735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'35-指數與實用度數'!$C$225:$N$225</c:f>
              <c:numCache>
                <c:ptCount val="12"/>
                <c:pt idx="0">
                  <c:v>1068</c:v>
                </c:pt>
                <c:pt idx="1">
                  <c:v>188</c:v>
                </c:pt>
                <c:pt idx="2">
                  <c:v>804</c:v>
                </c:pt>
                <c:pt idx="3">
                  <c:v>1831</c:v>
                </c:pt>
                <c:pt idx="4">
                  <c:v>2116</c:v>
                </c:pt>
                <c:pt idx="5">
                  <c:v>924</c:v>
                </c:pt>
                <c:pt idx="6">
                  <c:v>1077</c:v>
                </c:pt>
                <c:pt idx="7">
                  <c:v>1411</c:v>
                </c:pt>
                <c:pt idx="8">
                  <c:v>1441</c:v>
                </c:pt>
                <c:pt idx="9">
                  <c:v>2279</c:v>
                </c:pt>
                <c:pt idx="10">
                  <c:v>2383</c:v>
                </c:pt>
                <c:pt idx="11">
                  <c:v>2250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'35-指數與實用度數'!$C$227:$N$227</c:f>
              <c:numCache>
                <c:ptCount val="12"/>
                <c:pt idx="0">
                  <c:v>2471</c:v>
                </c:pt>
                <c:pt idx="1">
                  <c:v>408</c:v>
                </c:pt>
                <c:pt idx="2">
                  <c:v>2254</c:v>
                </c:pt>
                <c:pt idx="3">
                  <c:v>2495</c:v>
                </c:pt>
                <c:pt idx="4">
                  <c:v>2585</c:v>
                </c:pt>
                <c:pt idx="5">
                  <c:v>2476</c:v>
                </c:pt>
                <c:pt idx="6">
                  <c:v>585</c:v>
                </c:pt>
                <c:pt idx="7">
                  <c:v>538</c:v>
                </c:pt>
                <c:pt idx="8">
                  <c:v>697</c:v>
                </c:pt>
                <c:pt idx="9">
                  <c:v>750</c:v>
                </c:pt>
                <c:pt idx="10">
                  <c:v>647</c:v>
                </c:pt>
                <c:pt idx="11">
                  <c:v>1007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'35-指數與實用度數'!$C$229:$N$229</c:f>
              <c:numCache>
                <c:ptCount val="12"/>
                <c:pt idx="0">
                  <c:v>1029</c:v>
                </c:pt>
                <c:pt idx="1">
                  <c:v>554</c:v>
                </c:pt>
                <c:pt idx="2">
                  <c:v>1366</c:v>
                </c:pt>
                <c:pt idx="3">
                  <c:v>1181</c:v>
                </c:pt>
                <c:pt idx="4">
                  <c:v>1103</c:v>
                </c:pt>
                <c:pt idx="5">
                  <c:v>1214</c:v>
                </c:pt>
                <c:pt idx="6">
                  <c:v>375</c:v>
                </c:pt>
                <c:pt idx="7">
                  <c:v>457</c:v>
                </c:pt>
                <c:pt idx="8">
                  <c:v>764</c:v>
                </c:pt>
                <c:pt idx="9">
                  <c:v>1096</c:v>
                </c:pt>
                <c:pt idx="10">
                  <c:v>1096</c:v>
                </c:pt>
                <c:pt idx="11">
                  <c:v>1548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'35-指數與實用度數'!$C$231:$N$231</c:f>
              <c:numCache>
                <c:ptCount val="12"/>
                <c:pt idx="0">
                  <c:v>281</c:v>
                </c:pt>
                <c:pt idx="1">
                  <c:v>281</c:v>
                </c:pt>
                <c:pt idx="2">
                  <c:v>729</c:v>
                </c:pt>
                <c:pt idx="3">
                  <c:v>729</c:v>
                </c:pt>
                <c:pt idx="4">
                  <c:v>887</c:v>
                </c:pt>
                <c:pt idx="5">
                  <c:v>612</c:v>
                </c:pt>
                <c:pt idx="6">
                  <c:v>428</c:v>
                </c:pt>
                <c:pt idx="7">
                  <c:v>256</c:v>
                </c:pt>
                <c:pt idx="8">
                  <c:v>181</c:v>
                </c:pt>
                <c:pt idx="9">
                  <c:v>789</c:v>
                </c:pt>
                <c:pt idx="10">
                  <c:v>1068</c:v>
                </c:pt>
                <c:pt idx="11">
                  <c:v>739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'35-指數與實用度數'!$C$233:$N$233</c:f>
              <c:numCache>
                <c:ptCount val="12"/>
                <c:pt idx="0">
                  <c:v>829</c:v>
                </c:pt>
              </c:numCache>
            </c:numRef>
          </c:val>
        </c:ser>
        <c:axId val="60362543"/>
        <c:axId val="6391976"/>
      </c:barChart>
      <c:catAx>
        <c:axId val="60362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391976"/>
        <c:crosses val="autoZero"/>
        <c:auto val="1"/>
        <c:lblOffset val="100"/>
        <c:tickLblSkip val="1"/>
        <c:noMultiLvlLbl val="0"/>
      </c:catAx>
      <c:valAx>
        <c:axId val="639197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362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3"/>
          <c:w val="0.0785"/>
          <c:h val="0.156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游泳館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025"/>
          <c:w val="0.8335"/>
          <c:h val="0.81375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'35-指數與實用度數'!$C$99:$N$99</c:f>
              <c:numCache>
                <c:ptCount val="12"/>
                <c:pt idx="0">
                  <c:v>864</c:v>
                </c:pt>
                <c:pt idx="1">
                  <c:v>567</c:v>
                </c:pt>
                <c:pt idx="2">
                  <c:v>840</c:v>
                </c:pt>
                <c:pt idx="3">
                  <c:v>1717</c:v>
                </c:pt>
                <c:pt idx="4">
                  <c:v>2582</c:v>
                </c:pt>
                <c:pt idx="5">
                  <c:v>1063</c:v>
                </c:pt>
                <c:pt idx="6">
                  <c:v>921</c:v>
                </c:pt>
                <c:pt idx="7">
                  <c:v>2026</c:v>
                </c:pt>
                <c:pt idx="8">
                  <c:v>1976</c:v>
                </c:pt>
                <c:pt idx="9">
                  <c:v>1866</c:v>
                </c:pt>
                <c:pt idx="10">
                  <c:v>1447</c:v>
                </c:pt>
                <c:pt idx="11">
                  <c:v>1389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'35-指數與實用度數'!$C$101:$N$101</c:f>
              <c:numCache>
                <c:ptCount val="12"/>
                <c:pt idx="0">
                  <c:v>906</c:v>
                </c:pt>
                <c:pt idx="1">
                  <c:v>500</c:v>
                </c:pt>
                <c:pt idx="2">
                  <c:v>683</c:v>
                </c:pt>
                <c:pt idx="3">
                  <c:v>794</c:v>
                </c:pt>
                <c:pt idx="4">
                  <c:v>1105</c:v>
                </c:pt>
                <c:pt idx="5">
                  <c:v>1225</c:v>
                </c:pt>
                <c:pt idx="6">
                  <c:v>2951</c:v>
                </c:pt>
                <c:pt idx="7">
                  <c:v>500</c:v>
                </c:pt>
                <c:pt idx="8">
                  <c:v>874</c:v>
                </c:pt>
                <c:pt idx="9">
                  <c:v>1279</c:v>
                </c:pt>
                <c:pt idx="10">
                  <c:v>520</c:v>
                </c:pt>
                <c:pt idx="11">
                  <c:v>1003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'35-指數與實用度數'!$C$103:$N$103</c:f>
              <c:numCache>
                <c:ptCount val="12"/>
                <c:pt idx="0">
                  <c:v>1167</c:v>
                </c:pt>
                <c:pt idx="1">
                  <c:v>627</c:v>
                </c:pt>
                <c:pt idx="2">
                  <c:v>1096</c:v>
                </c:pt>
                <c:pt idx="3">
                  <c:v>1133</c:v>
                </c:pt>
                <c:pt idx="4">
                  <c:v>1412</c:v>
                </c:pt>
                <c:pt idx="5">
                  <c:v>1282</c:v>
                </c:pt>
                <c:pt idx="6">
                  <c:v>1489</c:v>
                </c:pt>
                <c:pt idx="7">
                  <c:v>1705</c:v>
                </c:pt>
                <c:pt idx="8">
                  <c:v>1426</c:v>
                </c:pt>
                <c:pt idx="9">
                  <c:v>1453</c:v>
                </c:pt>
                <c:pt idx="10">
                  <c:v>1453</c:v>
                </c:pt>
                <c:pt idx="11">
                  <c:v>2826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'35-指數與實用度數'!$C$105:$N$105</c:f>
              <c:numCache>
                <c:ptCount val="12"/>
                <c:pt idx="0">
                  <c:v>1703</c:v>
                </c:pt>
                <c:pt idx="1">
                  <c:v>1703</c:v>
                </c:pt>
                <c:pt idx="2">
                  <c:v>1690</c:v>
                </c:pt>
                <c:pt idx="3">
                  <c:v>1690</c:v>
                </c:pt>
                <c:pt idx="4">
                  <c:v>3763</c:v>
                </c:pt>
                <c:pt idx="5">
                  <c:v>3386</c:v>
                </c:pt>
                <c:pt idx="6">
                  <c:v>2709</c:v>
                </c:pt>
                <c:pt idx="7">
                  <c:v>2167</c:v>
                </c:pt>
                <c:pt idx="8">
                  <c:v>2432</c:v>
                </c:pt>
                <c:pt idx="9">
                  <c:v>5595</c:v>
                </c:pt>
                <c:pt idx="10">
                  <c:v>2446</c:v>
                </c:pt>
                <c:pt idx="11">
                  <c:v>1347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'35-指數與實用度數'!$C$107:$N$107</c:f>
              <c:numCache>
                <c:ptCount val="12"/>
                <c:pt idx="0">
                  <c:v>1625</c:v>
                </c:pt>
              </c:numCache>
            </c:numRef>
          </c:val>
        </c:ser>
        <c:axId val="57527785"/>
        <c:axId val="47988018"/>
      </c:barChart>
      <c:catAx>
        <c:axId val="57527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88018"/>
        <c:crosses val="autoZero"/>
        <c:auto val="1"/>
        <c:lblOffset val="100"/>
        <c:tickLblSkip val="1"/>
        <c:noMultiLvlLbl val="0"/>
      </c:catAx>
      <c:valAx>
        <c:axId val="4798801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7527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31025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文學館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05"/>
          <c:w val="0.7925"/>
          <c:h val="0.8405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'35-指數與實用度數'!$C$71:$N$71</c:f>
              <c:numCache>
                <c:ptCount val="12"/>
                <c:pt idx="0">
                  <c:v>667</c:v>
                </c:pt>
                <c:pt idx="1">
                  <c:v>398</c:v>
                </c:pt>
                <c:pt idx="2">
                  <c:v>762</c:v>
                </c:pt>
                <c:pt idx="3">
                  <c:v>613</c:v>
                </c:pt>
                <c:pt idx="4">
                  <c:v>746</c:v>
                </c:pt>
                <c:pt idx="5">
                  <c:v>780</c:v>
                </c:pt>
                <c:pt idx="6">
                  <c:v>549</c:v>
                </c:pt>
                <c:pt idx="7">
                  <c:v>271</c:v>
                </c:pt>
                <c:pt idx="8">
                  <c:v>723</c:v>
                </c:pt>
                <c:pt idx="9">
                  <c:v>739</c:v>
                </c:pt>
                <c:pt idx="10">
                  <c:v>799</c:v>
                </c:pt>
                <c:pt idx="11">
                  <c:v>825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'35-指數與實用度數'!$C$73:$N$73</c:f>
              <c:numCache>
                <c:ptCount val="12"/>
                <c:pt idx="0">
                  <c:v>608</c:v>
                </c:pt>
                <c:pt idx="1">
                  <c:v>356</c:v>
                </c:pt>
                <c:pt idx="2">
                  <c:v>731</c:v>
                </c:pt>
                <c:pt idx="3">
                  <c:v>769</c:v>
                </c:pt>
                <c:pt idx="4">
                  <c:v>860</c:v>
                </c:pt>
                <c:pt idx="5">
                  <c:v>773</c:v>
                </c:pt>
                <c:pt idx="6">
                  <c:v>511</c:v>
                </c:pt>
                <c:pt idx="7">
                  <c:v>775</c:v>
                </c:pt>
                <c:pt idx="8">
                  <c:v>721</c:v>
                </c:pt>
                <c:pt idx="9">
                  <c:v>1054</c:v>
                </c:pt>
                <c:pt idx="10">
                  <c:v>1055</c:v>
                </c:pt>
                <c:pt idx="11">
                  <c:v>1105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'35-指數與實用度數'!$C$75:$N$75</c:f>
              <c:numCache>
                <c:ptCount val="12"/>
                <c:pt idx="0">
                  <c:v>662</c:v>
                </c:pt>
                <c:pt idx="1">
                  <c:v>355</c:v>
                </c:pt>
                <c:pt idx="2">
                  <c:v>897</c:v>
                </c:pt>
                <c:pt idx="3">
                  <c:v>905</c:v>
                </c:pt>
                <c:pt idx="4">
                  <c:v>986</c:v>
                </c:pt>
                <c:pt idx="5">
                  <c:v>916</c:v>
                </c:pt>
                <c:pt idx="6">
                  <c:v>440</c:v>
                </c:pt>
                <c:pt idx="7">
                  <c:v>619</c:v>
                </c:pt>
                <c:pt idx="8">
                  <c:v>1137</c:v>
                </c:pt>
                <c:pt idx="9">
                  <c:v>1348</c:v>
                </c:pt>
                <c:pt idx="10">
                  <c:v>1347</c:v>
                </c:pt>
                <c:pt idx="11">
                  <c:v>1534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'35-指數與實用度數'!$C$77:$N$77</c:f>
              <c:numCache>
                <c:ptCount val="12"/>
                <c:pt idx="0">
                  <c:v>471</c:v>
                </c:pt>
                <c:pt idx="1">
                  <c:v>471</c:v>
                </c:pt>
                <c:pt idx="2">
                  <c:v>940</c:v>
                </c:pt>
                <c:pt idx="3">
                  <c:v>940</c:v>
                </c:pt>
                <c:pt idx="4">
                  <c:v>1206</c:v>
                </c:pt>
                <c:pt idx="5">
                  <c:v>563</c:v>
                </c:pt>
                <c:pt idx="6">
                  <c:v>286</c:v>
                </c:pt>
                <c:pt idx="7">
                  <c:v>252</c:v>
                </c:pt>
                <c:pt idx="8">
                  <c:v>341</c:v>
                </c:pt>
                <c:pt idx="9">
                  <c:v>1215</c:v>
                </c:pt>
                <c:pt idx="10">
                  <c:v>1151</c:v>
                </c:pt>
                <c:pt idx="11">
                  <c:v>747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'35-指數與實用度數'!$C$79:$N$79</c:f>
              <c:numCache>
                <c:ptCount val="12"/>
                <c:pt idx="0">
                  <c:v>750</c:v>
                </c:pt>
              </c:numCache>
            </c:numRef>
          </c:val>
        </c:ser>
        <c:axId val="29238979"/>
        <c:axId val="61824220"/>
      </c:barChart>
      <c:catAx>
        <c:axId val="2923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1824220"/>
        <c:crosses val="autoZero"/>
        <c:auto val="1"/>
        <c:lblOffset val="100"/>
        <c:tickLblSkip val="1"/>
        <c:noMultiLvlLbl val="0"/>
      </c:catAx>
      <c:valAx>
        <c:axId val="6182422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23897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4225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科學館</a:t>
            </a:r>
          </a:p>
        </c:rich>
      </c:tx>
      <c:layout>
        <c:manualLayout>
          <c:xMode val="factor"/>
          <c:yMode val="factor"/>
          <c:x val="-0.03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0525"/>
          <c:w val="0.7395"/>
          <c:h val="0.852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'35-指數與實用度數'!$C$127:$N$127</c:f>
              <c:numCache>
                <c:ptCount val="12"/>
                <c:pt idx="0">
                  <c:v>284</c:v>
                </c:pt>
                <c:pt idx="1">
                  <c:v>141</c:v>
                </c:pt>
                <c:pt idx="2">
                  <c:v>190</c:v>
                </c:pt>
                <c:pt idx="3">
                  <c:v>251</c:v>
                </c:pt>
                <c:pt idx="4">
                  <c:v>173</c:v>
                </c:pt>
                <c:pt idx="5">
                  <c:v>285</c:v>
                </c:pt>
                <c:pt idx="6">
                  <c:v>195</c:v>
                </c:pt>
                <c:pt idx="7">
                  <c:v>306</c:v>
                </c:pt>
                <c:pt idx="8">
                  <c:v>229</c:v>
                </c:pt>
                <c:pt idx="9">
                  <c:v>231</c:v>
                </c:pt>
                <c:pt idx="10">
                  <c:v>388</c:v>
                </c:pt>
                <c:pt idx="11">
                  <c:v>222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'35-指數與實用度數'!$C$129:$N$129</c:f>
              <c:numCache>
                <c:ptCount val="12"/>
                <c:pt idx="0">
                  <c:v>198</c:v>
                </c:pt>
                <c:pt idx="1">
                  <c:v>126</c:v>
                </c:pt>
                <c:pt idx="2">
                  <c:v>157</c:v>
                </c:pt>
                <c:pt idx="3">
                  <c:v>211</c:v>
                </c:pt>
                <c:pt idx="4">
                  <c:v>238</c:v>
                </c:pt>
                <c:pt idx="5">
                  <c:v>200</c:v>
                </c:pt>
                <c:pt idx="6">
                  <c:v>113</c:v>
                </c:pt>
                <c:pt idx="7">
                  <c:v>31</c:v>
                </c:pt>
                <c:pt idx="8">
                  <c:v>140</c:v>
                </c:pt>
                <c:pt idx="9">
                  <c:v>210</c:v>
                </c:pt>
                <c:pt idx="10">
                  <c:v>262</c:v>
                </c:pt>
                <c:pt idx="11">
                  <c:v>212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'35-指數與實用度數'!$C$131:$N$131</c:f>
              <c:numCache>
                <c:ptCount val="12"/>
                <c:pt idx="0">
                  <c:v>351</c:v>
                </c:pt>
                <c:pt idx="1">
                  <c:v>188</c:v>
                </c:pt>
                <c:pt idx="2">
                  <c:v>345</c:v>
                </c:pt>
                <c:pt idx="3">
                  <c:v>199</c:v>
                </c:pt>
                <c:pt idx="4">
                  <c:v>207</c:v>
                </c:pt>
                <c:pt idx="5">
                  <c:v>178</c:v>
                </c:pt>
                <c:pt idx="6">
                  <c:v>89</c:v>
                </c:pt>
                <c:pt idx="7">
                  <c:v>100</c:v>
                </c:pt>
                <c:pt idx="8">
                  <c:v>188</c:v>
                </c:pt>
                <c:pt idx="9">
                  <c:v>198</c:v>
                </c:pt>
                <c:pt idx="10">
                  <c:v>197</c:v>
                </c:pt>
                <c:pt idx="11">
                  <c:v>253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'35-指數與實用度數'!$C$133:$N$133</c:f>
              <c:numCache>
                <c:ptCount val="12"/>
                <c:pt idx="0">
                  <c:v>79</c:v>
                </c:pt>
                <c:pt idx="1">
                  <c:v>79</c:v>
                </c:pt>
                <c:pt idx="2">
                  <c:v>154</c:v>
                </c:pt>
                <c:pt idx="3">
                  <c:v>154</c:v>
                </c:pt>
                <c:pt idx="4">
                  <c:v>372</c:v>
                </c:pt>
                <c:pt idx="5">
                  <c:v>297</c:v>
                </c:pt>
                <c:pt idx="6">
                  <c:v>195</c:v>
                </c:pt>
                <c:pt idx="7">
                  <c:v>182</c:v>
                </c:pt>
                <c:pt idx="8">
                  <c:v>262</c:v>
                </c:pt>
                <c:pt idx="9">
                  <c:v>267</c:v>
                </c:pt>
                <c:pt idx="10">
                  <c:v>281</c:v>
                </c:pt>
                <c:pt idx="11">
                  <c:v>195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'35-指數與實用度數'!$C$135:$N$135</c:f>
              <c:numCache>
                <c:ptCount val="12"/>
                <c:pt idx="0">
                  <c:v>275</c:v>
                </c:pt>
              </c:numCache>
            </c:numRef>
          </c:val>
        </c:ser>
        <c:axId val="19547069"/>
        <c:axId val="41705894"/>
      </c:barChart>
      <c:catAx>
        <c:axId val="19547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705894"/>
        <c:crosses val="autoZero"/>
        <c:auto val="1"/>
        <c:lblOffset val="100"/>
        <c:tickLblSkip val="1"/>
        <c:noMultiLvlLbl val="0"/>
      </c:catAx>
      <c:valAx>
        <c:axId val="4170589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54706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2645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化學館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0525"/>
          <c:w val="0.81775"/>
          <c:h val="0.837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'35-指數與實用度數'!$C$141:$N$141</c:f>
              <c:numCache>
                <c:ptCount val="12"/>
                <c:pt idx="0">
                  <c:v>2956</c:v>
                </c:pt>
                <c:pt idx="1">
                  <c:v>1512</c:v>
                </c:pt>
                <c:pt idx="2">
                  <c:v>2222</c:v>
                </c:pt>
                <c:pt idx="3">
                  <c:v>4137</c:v>
                </c:pt>
                <c:pt idx="4">
                  <c:v>1761</c:v>
                </c:pt>
                <c:pt idx="5">
                  <c:v>1150</c:v>
                </c:pt>
                <c:pt idx="6">
                  <c:v>793</c:v>
                </c:pt>
                <c:pt idx="7">
                  <c:v>1213</c:v>
                </c:pt>
                <c:pt idx="8">
                  <c:v>1352</c:v>
                </c:pt>
                <c:pt idx="9">
                  <c:v>1509</c:v>
                </c:pt>
                <c:pt idx="10">
                  <c:v>1617</c:v>
                </c:pt>
                <c:pt idx="11">
                  <c:v>1483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'35-指數與實用度數'!$C$143:$N$143</c:f>
              <c:numCache>
                <c:ptCount val="12"/>
                <c:pt idx="0">
                  <c:v>1470</c:v>
                </c:pt>
                <c:pt idx="1">
                  <c:v>920</c:v>
                </c:pt>
                <c:pt idx="2">
                  <c:v>1072</c:v>
                </c:pt>
                <c:pt idx="3">
                  <c:v>1330</c:v>
                </c:pt>
                <c:pt idx="4">
                  <c:v>1158</c:v>
                </c:pt>
                <c:pt idx="5">
                  <c:v>1174</c:v>
                </c:pt>
                <c:pt idx="6">
                  <c:v>92</c:v>
                </c:pt>
                <c:pt idx="7">
                  <c:v>5001</c:v>
                </c:pt>
                <c:pt idx="8">
                  <c:v>1579</c:v>
                </c:pt>
                <c:pt idx="9">
                  <c:v>1377</c:v>
                </c:pt>
                <c:pt idx="10">
                  <c:v>1552</c:v>
                </c:pt>
                <c:pt idx="11">
                  <c:v>1181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'35-指數與實用度數'!$C$145:$N$145</c:f>
              <c:numCache>
                <c:ptCount val="12"/>
                <c:pt idx="0">
                  <c:v>1818</c:v>
                </c:pt>
                <c:pt idx="1">
                  <c:v>979</c:v>
                </c:pt>
                <c:pt idx="2">
                  <c:v>1745</c:v>
                </c:pt>
                <c:pt idx="3">
                  <c:v>1914</c:v>
                </c:pt>
                <c:pt idx="4">
                  <c:v>1865</c:v>
                </c:pt>
                <c:pt idx="5">
                  <c:v>1686</c:v>
                </c:pt>
                <c:pt idx="6">
                  <c:v>647</c:v>
                </c:pt>
                <c:pt idx="7">
                  <c:v>778</c:v>
                </c:pt>
                <c:pt idx="8">
                  <c:v>804</c:v>
                </c:pt>
                <c:pt idx="9">
                  <c:v>719</c:v>
                </c:pt>
                <c:pt idx="10">
                  <c:v>719</c:v>
                </c:pt>
                <c:pt idx="11">
                  <c:v>976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'35-指數與實用度數'!$C$147:$N$147</c:f>
              <c:numCache>
                <c:ptCount val="12"/>
                <c:pt idx="0">
                  <c:v>570</c:v>
                </c:pt>
                <c:pt idx="1">
                  <c:v>570</c:v>
                </c:pt>
                <c:pt idx="2">
                  <c:v>1399</c:v>
                </c:pt>
                <c:pt idx="3">
                  <c:v>1399</c:v>
                </c:pt>
                <c:pt idx="4">
                  <c:v>2097</c:v>
                </c:pt>
                <c:pt idx="5">
                  <c:v>1877</c:v>
                </c:pt>
                <c:pt idx="6">
                  <c:v>1126</c:v>
                </c:pt>
                <c:pt idx="7">
                  <c:v>1002</c:v>
                </c:pt>
                <c:pt idx="8">
                  <c:v>1450</c:v>
                </c:pt>
                <c:pt idx="9">
                  <c:v>1419</c:v>
                </c:pt>
                <c:pt idx="10">
                  <c:v>1641</c:v>
                </c:pt>
                <c:pt idx="11">
                  <c:v>1321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'35-指數與實用度數'!$C$149:$N$149</c:f>
              <c:numCache>
                <c:ptCount val="12"/>
                <c:pt idx="0">
                  <c:v>1484</c:v>
                </c:pt>
              </c:numCache>
            </c:numRef>
          </c:val>
        </c:ser>
        <c:axId val="39808727"/>
        <c:axId val="22734224"/>
      </c:barChart>
      <c:catAx>
        <c:axId val="39808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734224"/>
        <c:crosses val="autoZero"/>
        <c:auto val="1"/>
        <c:lblOffset val="100"/>
        <c:tickLblSkip val="1"/>
        <c:noMultiLvlLbl val="0"/>
      </c:catAx>
      <c:valAx>
        <c:axId val="2273422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808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38475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傳播館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"/>
          <c:y val="0.099"/>
          <c:w val="0.715"/>
          <c:h val="0.844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'35-指數與實用度數'!$C$155:$N$155</c:f>
              <c:numCache>
                <c:ptCount val="12"/>
                <c:pt idx="0">
                  <c:v>329</c:v>
                </c:pt>
                <c:pt idx="1">
                  <c:v>236</c:v>
                </c:pt>
                <c:pt idx="2">
                  <c:v>359</c:v>
                </c:pt>
                <c:pt idx="3">
                  <c:v>500</c:v>
                </c:pt>
                <c:pt idx="4">
                  <c:v>477</c:v>
                </c:pt>
                <c:pt idx="5">
                  <c:v>430</c:v>
                </c:pt>
                <c:pt idx="6">
                  <c:v>233</c:v>
                </c:pt>
                <c:pt idx="7">
                  <c:v>397</c:v>
                </c:pt>
                <c:pt idx="8">
                  <c:v>424</c:v>
                </c:pt>
                <c:pt idx="9">
                  <c:v>432</c:v>
                </c:pt>
                <c:pt idx="10">
                  <c:v>456</c:v>
                </c:pt>
                <c:pt idx="11">
                  <c:v>418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'35-指數與實用度數'!$C$157:$N$157</c:f>
              <c:numCache>
                <c:ptCount val="12"/>
                <c:pt idx="0">
                  <c:v>151</c:v>
                </c:pt>
                <c:pt idx="1">
                  <c:v>482</c:v>
                </c:pt>
                <c:pt idx="2">
                  <c:v>448</c:v>
                </c:pt>
                <c:pt idx="3">
                  <c:v>429</c:v>
                </c:pt>
                <c:pt idx="4">
                  <c:v>352</c:v>
                </c:pt>
                <c:pt idx="5">
                  <c:v>390</c:v>
                </c:pt>
                <c:pt idx="6">
                  <c:v>287</c:v>
                </c:pt>
                <c:pt idx="7">
                  <c:v>289</c:v>
                </c:pt>
                <c:pt idx="8">
                  <c:v>324</c:v>
                </c:pt>
                <c:pt idx="9">
                  <c:v>458</c:v>
                </c:pt>
                <c:pt idx="10">
                  <c:v>274</c:v>
                </c:pt>
                <c:pt idx="11">
                  <c:v>250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'35-指數與實用度數'!$C$159:$N$159</c:f>
              <c:numCache>
                <c:ptCount val="12"/>
                <c:pt idx="0">
                  <c:v>262</c:v>
                </c:pt>
                <c:pt idx="1">
                  <c:v>141</c:v>
                </c:pt>
                <c:pt idx="2">
                  <c:v>284</c:v>
                </c:pt>
                <c:pt idx="3">
                  <c:v>277</c:v>
                </c:pt>
                <c:pt idx="4">
                  <c:v>296</c:v>
                </c:pt>
                <c:pt idx="5">
                  <c:v>302</c:v>
                </c:pt>
                <c:pt idx="6">
                  <c:v>243</c:v>
                </c:pt>
                <c:pt idx="7">
                  <c:v>213</c:v>
                </c:pt>
                <c:pt idx="8">
                  <c:v>297</c:v>
                </c:pt>
                <c:pt idx="9">
                  <c:v>334</c:v>
                </c:pt>
                <c:pt idx="10">
                  <c:v>334</c:v>
                </c:pt>
                <c:pt idx="11">
                  <c:v>451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'35-指數與實用度數'!$C$161:$N$161</c:f>
              <c:numCache>
                <c:ptCount val="12"/>
                <c:pt idx="0">
                  <c:v>204</c:v>
                </c:pt>
                <c:pt idx="1">
                  <c:v>204</c:v>
                </c:pt>
                <c:pt idx="2">
                  <c:v>440</c:v>
                </c:pt>
                <c:pt idx="3">
                  <c:v>440</c:v>
                </c:pt>
                <c:pt idx="4">
                  <c:v>1963</c:v>
                </c:pt>
                <c:pt idx="5">
                  <c:v>1310</c:v>
                </c:pt>
                <c:pt idx="6">
                  <c:v>410</c:v>
                </c:pt>
                <c:pt idx="7">
                  <c:v>315</c:v>
                </c:pt>
                <c:pt idx="8">
                  <c:v>322</c:v>
                </c:pt>
                <c:pt idx="9">
                  <c:v>474</c:v>
                </c:pt>
                <c:pt idx="10">
                  <c:v>585</c:v>
                </c:pt>
                <c:pt idx="11">
                  <c:v>405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'35-指數與實用度數'!$C$163:$N$163</c:f>
              <c:numCache>
                <c:ptCount val="12"/>
                <c:pt idx="0">
                  <c:v>377</c:v>
                </c:pt>
              </c:numCache>
            </c:numRef>
          </c:val>
        </c:ser>
        <c:axId val="3281425"/>
        <c:axId val="29532826"/>
      </c:barChart>
      <c:catAx>
        <c:axId val="328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532826"/>
        <c:crosses val="autoZero"/>
        <c:auto val="1"/>
        <c:lblOffset val="100"/>
        <c:tickLblSkip val="1"/>
        <c:noMultiLvlLbl val="0"/>
      </c:catAx>
      <c:valAx>
        <c:axId val="2953282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81425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378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2-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台北校園平均每人用水量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6425"/>
          <c:w val="0.8455"/>
          <c:h val="0.89675"/>
        </c:manualLayout>
      </c:layout>
      <c:lineChart>
        <c:grouping val="standard"/>
        <c:varyColors val="0"/>
        <c:ser>
          <c:idx val="0"/>
          <c:order val="0"/>
          <c:tx>
            <c:strRef>
              <c:f>'10-以上總表'!$B$319</c:f>
              <c:strCache>
                <c:ptCount val="1"/>
                <c:pt idx="0">
                  <c:v>101年度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'10-以上總表'!$C$319:$N$319</c:f>
              <c:numCache>
                <c:ptCount val="12"/>
                <c:pt idx="0">
                  <c:v>0.35</c:v>
                </c:pt>
                <c:pt idx="1">
                  <c:v>0.31533333333333335</c:v>
                </c:pt>
                <c:pt idx="2">
                  <c:v>0.36866666666666664</c:v>
                </c:pt>
                <c:pt idx="3">
                  <c:v>0.42</c:v>
                </c:pt>
                <c:pt idx="4">
                  <c:v>0.4633333333333333</c:v>
                </c:pt>
                <c:pt idx="5">
                  <c:v>0.46266666666666667</c:v>
                </c:pt>
                <c:pt idx="6">
                  <c:v>0.4106666666666667</c:v>
                </c:pt>
                <c:pt idx="7">
                  <c:v>0.562</c:v>
                </c:pt>
                <c:pt idx="8">
                  <c:v>0.5586666666666666</c:v>
                </c:pt>
                <c:pt idx="9">
                  <c:v>0.528</c:v>
                </c:pt>
                <c:pt idx="10">
                  <c:v>0.5566666666666666</c:v>
                </c:pt>
                <c:pt idx="11">
                  <c:v>0.5586666666666666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'10-以上總表'!$B$320</c:f>
              <c:strCache>
                <c:ptCount val="1"/>
                <c:pt idx="0">
                  <c:v>102年度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'10-以上總表'!$C$320:$N$320</c:f>
              <c:numCache>
                <c:ptCount val="12"/>
                <c:pt idx="0">
                  <c:v>0.394</c:v>
                </c:pt>
                <c:pt idx="1">
                  <c:v>0.296</c:v>
                </c:pt>
                <c:pt idx="2">
                  <c:v>0.352</c:v>
                </c:pt>
                <c:pt idx="3">
                  <c:v>0.41333333333333333</c:v>
                </c:pt>
                <c:pt idx="4">
                  <c:v>0.42866666666666664</c:v>
                </c:pt>
                <c:pt idx="5">
                  <c:v>0.37333333333333335</c:v>
                </c:pt>
                <c:pt idx="6">
                  <c:v>0.3586666666666667</c:v>
                </c:pt>
                <c:pt idx="7">
                  <c:v>0.436</c:v>
                </c:pt>
                <c:pt idx="8">
                  <c:v>0.35333333333333333</c:v>
                </c:pt>
                <c:pt idx="9">
                  <c:v>0.458</c:v>
                </c:pt>
                <c:pt idx="10">
                  <c:v>0.5046666666666667</c:v>
                </c:pt>
                <c:pt idx="11">
                  <c:v>0.534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'10-以上總表'!$B$321</c:f>
              <c:strCache>
                <c:ptCount val="1"/>
                <c:pt idx="0">
                  <c:v>103年度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'10-以上總表'!$C$321:$N$321</c:f>
              <c:numCache>
                <c:ptCount val="12"/>
                <c:pt idx="0">
                  <c:v>0.36466666666666664</c:v>
                </c:pt>
                <c:pt idx="1">
                  <c:v>0.23666666666666666</c:v>
                </c:pt>
                <c:pt idx="2">
                  <c:v>0.4766666666666667</c:v>
                </c:pt>
                <c:pt idx="3">
                  <c:v>0.4093333333333333</c:v>
                </c:pt>
                <c:pt idx="4">
                  <c:v>0.408</c:v>
                </c:pt>
                <c:pt idx="5">
                  <c:v>0.41</c:v>
                </c:pt>
                <c:pt idx="6">
                  <c:v>0.45666666666666667</c:v>
                </c:pt>
                <c:pt idx="7">
                  <c:v>0.52</c:v>
                </c:pt>
                <c:pt idx="8">
                  <c:v>0.41533333333333333</c:v>
                </c:pt>
                <c:pt idx="9">
                  <c:v>0.48933333333333334</c:v>
                </c:pt>
                <c:pt idx="10">
                  <c:v>0.5833333333333334</c:v>
                </c:pt>
                <c:pt idx="11">
                  <c:v>0.49466666666666664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'10-以上總表'!$B$322</c:f>
              <c:strCache>
                <c:ptCount val="1"/>
                <c:pt idx="0">
                  <c:v>104年度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'10-以上總表'!$C$322:$N$322</c:f>
              <c:numCache>
                <c:ptCount val="12"/>
                <c:pt idx="0">
                  <c:v>0.428</c:v>
                </c:pt>
                <c:pt idx="1">
                  <c:v>0.2826666666666667</c:v>
                </c:pt>
                <c:pt idx="2">
                  <c:v>0.36533333333333334</c:v>
                </c:pt>
                <c:pt idx="3">
                  <c:v>0.39466666666666667</c:v>
                </c:pt>
                <c:pt idx="4">
                  <c:v>0.4573333333333333</c:v>
                </c:pt>
                <c:pt idx="5">
                  <c:v>0.4533333333333333</c:v>
                </c:pt>
                <c:pt idx="6">
                  <c:v>0.448</c:v>
                </c:pt>
                <c:pt idx="7">
                  <c:v>0.464</c:v>
                </c:pt>
                <c:pt idx="8">
                  <c:v>0.4513333333333333</c:v>
                </c:pt>
                <c:pt idx="9">
                  <c:v>0.4646666666666667</c:v>
                </c:pt>
                <c:pt idx="10">
                  <c:v>0.44466666666666665</c:v>
                </c:pt>
                <c:pt idx="11">
                  <c:v>0.522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'10-以上總表'!$B$323</c:f>
              <c:strCache>
                <c:ptCount val="1"/>
                <c:pt idx="0">
                  <c:v>105年度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'10-以上總表'!$C$323:$N$323</c:f>
              <c:numCache>
                <c:ptCount val="12"/>
                <c:pt idx="0">
                  <c:v>0.35733333333333334</c:v>
                </c:pt>
                <c:pt idx="1">
                  <c:v>0.3466666666666667</c:v>
                </c:pt>
                <c:pt idx="2">
                  <c:v>0.406</c:v>
                </c:pt>
                <c:pt idx="3">
                  <c:v>0.3413333333333333</c:v>
                </c:pt>
                <c:pt idx="4">
                  <c:v>0.42533333333333334</c:v>
                </c:pt>
                <c:pt idx="5">
                  <c:v>0.4246666666666667</c:v>
                </c:pt>
                <c:pt idx="6">
                  <c:v>0.454</c:v>
                </c:pt>
                <c:pt idx="7">
                  <c:v>0.5006666666666667</c:v>
                </c:pt>
                <c:pt idx="8">
                  <c:v>0.4</c:v>
                </c:pt>
                <c:pt idx="9">
                  <c:v>0.466</c:v>
                </c:pt>
                <c:pt idx="10">
                  <c:v>0.5093333333333333</c:v>
                </c:pt>
                <c:pt idx="11">
                  <c:v>0.41933333333333334</c:v>
                </c:pt>
              </c:numCache>
            </c:numRef>
          </c:val>
          <c:smooth val="0"/>
        </c:ser>
        <c:marker val="1"/>
        <c:axId val="48823351"/>
        <c:axId val="36756976"/>
      </c:lineChart>
      <c:catAx>
        <c:axId val="4882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56976"/>
        <c:crosses val="autoZero"/>
        <c:auto val="1"/>
        <c:lblOffset val="100"/>
        <c:tickLblSkip val="1"/>
        <c:noMultiLvlLbl val="0"/>
      </c:catAx>
      <c:valAx>
        <c:axId val="367569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每人使用度數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23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"/>
          <c:y val="0.4355"/>
          <c:w val="0.09475"/>
          <c:h val="0.1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工學大樓</a:t>
            </a:r>
          </a:p>
        </c:rich>
      </c:tx>
      <c:layout>
        <c:manualLayout>
          <c:xMode val="factor"/>
          <c:yMode val="factor"/>
          <c:x val="-0.065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098"/>
          <c:w val="0.727"/>
          <c:h val="0.855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'35-指數與實用度數'!$C$7:$N$7</c:f>
              <c:numCache>
                <c:ptCount val="12"/>
                <c:pt idx="0">
                  <c:v>2318</c:v>
                </c:pt>
                <c:pt idx="1">
                  <c:v>594</c:v>
                </c:pt>
                <c:pt idx="2">
                  <c:v>1179</c:v>
                </c:pt>
                <c:pt idx="3">
                  <c:v>2723</c:v>
                </c:pt>
                <c:pt idx="4">
                  <c:v>2556</c:v>
                </c:pt>
                <c:pt idx="5">
                  <c:v>707</c:v>
                </c:pt>
                <c:pt idx="6">
                  <c:v>1404</c:v>
                </c:pt>
                <c:pt idx="7">
                  <c:v>2545</c:v>
                </c:pt>
                <c:pt idx="8">
                  <c:v>2530</c:v>
                </c:pt>
                <c:pt idx="9">
                  <c:v>1445</c:v>
                </c:pt>
                <c:pt idx="10">
                  <c:v>2217</c:v>
                </c:pt>
                <c:pt idx="11">
                  <c:v>1802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'35-指數與實用度數'!$C$9:$N$9</c:f>
              <c:numCache>
                <c:ptCount val="12"/>
                <c:pt idx="0">
                  <c:v>1827</c:v>
                </c:pt>
                <c:pt idx="1">
                  <c:v>525</c:v>
                </c:pt>
                <c:pt idx="2">
                  <c:v>1274</c:v>
                </c:pt>
                <c:pt idx="3">
                  <c:v>2029</c:v>
                </c:pt>
                <c:pt idx="4">
                  <c:v>1935</c:v>
                </c:pt>
                <c:pt idx="5">
                  <c:v>1426</c:v>
                </c:pt>
                <c:pt idx="6">
                  <c:v>1065</c:v>
                </c:pt>
                <c:pt idx="7">
                  <c:v>1179</c:v>
                </c:pt>
                <c:pt idx="8">
                  <c:v>2192</c:v>
                </c:pt>
                <c:pt idx="9">
                  <c:v>2434</c:v>
                </c:pt>
                <c:pt idx="10">
                  <c:v>1258</c:v>
                </c:pt>
                <c:pt idx="11">
                  <c:v>1130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'35-指數與實用度數'!$C$11:$N$11</c:f>
              <c:numCache>
                <c:ptCount val="12"/>
                <c:pt idx="0">
                  <c:v>2903</c:v>
                </c:pt>
                <c:pt idx="1">
                  <c:v>1563</c:v>
                </c:pt>
                <c:pt idx="2">
                  <c:v>1675</c:v>
                </c:pt>
                <c:pt idx="3">
                  <c:v>1483</c:v>
                </c:pt>
                <c:pt idx="4">
                  <c:v>2165</c:v>
                </c:pt>
                <c:pt idx="5">
                  <c:v>3491</c:v>
                </c:pt>
                <c:pt idx="6">
                  <c:v>2809</c:v>
                </c:pt>
                <c:pt idx="7">
                  <c:v>3004</c:v>
                </c:pt>
                <c:pt idx="8">
                  <c:v>3491</c:v>
                </c:pt>
                <c:pt idx="9">
                  <c:v>4382</c:v>
                </c:pt>
                <c:pt idx="10">
                  <c:v>4381</c:v>
                </c:pt>
                <c:pt idx="11">
                  <c:v>5894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'35-指數與實用度數'!$C$13:$N$13</c:f>
              <c:numCache>
                <c:ptCount val="12"/>
                <c:pt idx="0">
                  <c:v>2422</c:v>
                </c:pt>
                <c:pt idx="1">
                  <c:v>2422</c:v>
                </c:pt>
                <c:pt idx="2">
                  <c:v>3693</c:v>
                </c:pt>
                <c:pt idx="3">
                  <c:v>3693</c:v>
                </c:pt>
                <c:pt idx="4">
                  <c:v>5562</c:v>
                </c:pt>
                <c:pt idx="5">
                  <c:v>4509</c:v>
                </c:pt>
                <c:pt idx="6">
                  <c:v>3700</c:v>
                </c:pt>
                <c:pt idx="7">
                  <c:v>3300</c:v>
                </c:pt>
                <c:pt idx="8">
                  <c:v>1081</c:v>
                </c:pt>
                <c:pt idx="9">
                  <c:v>4638</c:v>
                </c:pt>
                <c:pt idx="10">
                  <c:v>5362</c:v>
                </c:pt>
                <c:pt idx="11">
                  <c:v>4487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'35-指數與實用度數'!$C$15:$N$15</c:f>
              <c:numCache>
                <c:ptCount val="12"/>
                <c:pt idx="0">
                  <c:v>4374</c:v>
                </c:pt>
              </c:numCache>
            </c:numRef>
          </c:val>
        </c:ser>
        <c:axId val="64468843"/>
        <c:axId val="43348676"/>
      </c:barChart>
      <c:catAx>
        <c:axId val="6446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48676"/>
        <c:crosses val="autoZero"/>
        <c:auto val="1"/>
        <c:lblOffset val="100"/>
        <c:tickLblSkip val="1"/>
        <c:noMultiLvlLbl val="0"/>
      </c:catAx>
      <c:valAx>
        <c:axId val="4334867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468843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38975"/>
          <c:w val="0.0785"/>
          <c:h val="0.2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工學館</a:t>
            </a:r>
          </a:p>
        </c:rich>
      </c:tx>
      <c:layout>
        <c:manualLayout>
          <c:xMode val="factor"/>
          <c:yMode val="factor"/>
          <c:x val="-0.079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1375"/>
          <c:w val="0.7545"/>
          <c:h val="0.75775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'35-指數與實用度數'!$C$21:$N$21</c:f>
              <c:numCache>
                <c:ptCount val="12"/>
                <c:pt idx="0">
                  <c:v>1140</c:v>
                </c:pt>
                <c:pt idx="1">
                  <c:v>1102</c:v>
                </c:pt>
                <c:pt idx="2">
                  <c:v>956</c:v>
                </c:pt>
                <c:pt idx="3">
                  <c:v>985</c:v>
                </c:pt>
                <c:pt idx="4">
                  <c:v>1508</c:v>
                </c:pt>
                <c:pt idx="5">
                  <c:v>854</c:v>
                </c:pt>
                <c:pt idx="6">
                  <c:v>486</c:v>
                </c:pt>
                <c:pt idx="7">
                  <c:v>910</c:v>
                </c:pt>
                <c:pt idx="8">
                  <c:v>917</c:v>
                </c:pt>
                <c:pt idx="9">
                  <c:v>742</c:v>
                </c:pt>
                <c:pt idx="10">
                  <c:v>885</c:v>
                </c:pt>
                <c:pt idx="11">
                  <c:v>952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'35-指數與實用度數'!$C$23:$N$23</c:f>
              <c:numCache>
                <c:ptCount val="12"/>
                <c:pt idx="0">
                  <c:v>1070</c:v>
                </c:pt>
                <c:pt idx="1">
                  <c:v>542</c:v>
                </c:pt>
                <c:pt idx="2">
                  <c:v>698</c:v>
                </c:pt>
                <c:pt idx="3">
                  <c:v>724</c:v>
                </c:pt>
                <c:pt idx="4">
                  <c:v>665</c:v>
                </c:pt>
                <c:pt idx="5">
                  <c:v>373</c:v>
                </c:pt>
                <c:pt idx="6">
                  <c:v>1415</c:v>
                </c:pt>
                <c:pt idx="7">
                  <c:v>1033</c:v>
                </c:pt>
                <c:pt idx="8">
                  <c:v>977</c:v>
                </c:pt>
                <c:pt idx="9">
                  <c:v>972</c:v>
                </c:pt>
                <c:pt idx="10">
                  <c:v>1140</c:v>
                </c:pt>
                <c:pt idx="11">
                  <c:v>674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'35-指數與實用度數'!$C$25:$N$25</c:f>
              <c:numCache>
                <c:ptCount val="12"/>
                <c:pt idx="0">
                  <c:v>983</c:v>
                </c:pt>
                <c:pt idx="1">
                  <c:v>528</c:v>
                </c:pt>
                <c:pt idx="2">
                  <c:v>884</c:v>
                </c:pt>
                <c:pt idx="3">
                  <c:v>977</c:v>
                </c:pt>
                <c:pt idx="4">
                  <c:v>1015</c:v>
                </c:pt>
                <c:pt idx="5">
                  <c:v>1064</c:v>
                </c:pt>
                <c:pt idx="6">
                  <c:v>830</c:v>
                </c:pt>
                <c:pt idx="7">
                  <c:v>929</c:v>
                </c:pt>
                <c:pt idx="8">
                  <c:v>1019</c:v>
                </c:pt>
                <c:pt idx="9">
                  <c:v>1017</c:v>
                </c:pt>
                <c:pt idx="10">
                  <c:v>1017</c:v>
                </c:pt>
                <c:pt idx="11">
                  <c:v>1378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'35-指數與實用度數'!$C$27:$N$27</c:f>
              <c:numCache>
                <c:ptCount val="12"/>
                <c:pt idx="0">
                  <c:v>649</c:v>
                </c:pt>
                <c:pt idx="1">
                  <c:v>649</c:v>
                </c:pt>
                <c:pt idx="2">
                  <c:v>888</c:v>
                </c:pt>
                <c:pt idx="3">
                  <c:v>888</c:v>
                </c:pt>
                <c:pt idx="4">
                  <c:v>1450</c:v>
                </c:pt>
                <c:pt idx="5">
                  <c:v>1160</c:v>
                </c:pt>
                <c:pt idx="6">
                  <c:v>651</c:v>
                </c:pt>
                <c:pt idx="7">
                  <c:v>621</c:v>
                </c:pt>
                <c:pt idx="8">
                  <c:v>686</c:v>
                </c:pt>
                <c:pt idx="9">
                  <c:v>1425</c:v>
                </c:pt>
                <c:pt idx="10">
                  <c:v>1646</c:v>
                </c:pt>
                <c:pt idx="11">
                  <c:v>1014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'35-指數與實用度數'!$C$29:$N$29</c:f>
              <c:numCache>
                <c:ptCount val="12"/>
                <c:pt idx="0">
                  <c:v>1045</c:v>
                </c:pt>
              </c:numCache>
            </c:numRef>
          </c:val>
        </c:ser>
        <c:axId val="54593765"/>
        <c:axId val="21581838"/>
      </c:barChart>
      <c:catAx>
        <c:axId val="5459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581838"/>
        <c:crosses val="autoZero"/>
        <c:auto val="1"/>
        <c:lblOffset val="100"/>
        <c:tickLblSkip val="1"/>
        <c:noMultiLvlLbl val="0"/>
      </c:catAx>
      <c:valAx>
        <c:axId val="2158183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59376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3965"/>
          <c:w val="0.092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商館前棟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025"/>
          <c:w val="0.84425"/>
          <c:h val="0.81325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'35-指數與實用度數'!$C$183:$N$183</c:f>
              <c:numCache>
                <c:ptCount val="12"/>
                <c:pt idx="0">
                  <c:v>502</c:v>
                </c:pt>
                <c:pt idx="1">
                  <c:v>72</c:v>
                </c:pt>
                <c:pt idx="2">
                  <c:v>420</c:v>
                </c:pt>
                <c:pt idx="3">
                  <c:v>954</c:v>
                </c:pt>
                <c:pt idx="4">
                  <c:v>1424</c:v>
                </c:pt>
                <c:pt idx="5">
                  <c:v>382</c:v>
                </c:pt>
                <c:pt idx="6">
                  <c:v>211</c:v>
                </c:pt>
                <c:pt idx="7">
                  <c:v>729</c:v>
                </c:pt>
                <c:pt idx="8">
                  <c:v>721</c:v>
                </c:pt>
                <c:pt idx="9">
                  <c:v>677</c:v>
                </c:pt>
                <c:pt idx="10">
                  <c:v>650</c:v>
                </c:pt>
                <c:pt idx="11">
                  <c:v>595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'35-指數與實用度數'!$C$185:$N$185</c:f>
              <c:numCache>
                <c:ptCount val="12"/>
                <c:pt idx="0">
                  <c:v>541</c:v>
                </c:pt>
                <c:pt idx="1">
                  <c:v>88</c:v>
                </c:pt>
                <c:pt idx="2">
                  <c:v>408</c:v>
                </c:pt>
                <c:pt idx="3">
                  <c:v>672</c:v>
                </c:pt>
                <c:pt idx="4">
                  <c:v>444</c:v>
                </c:pt>
                <c:pt idx="5">
                  <c:v>513</c:v>
                </c:pt>
                <c:pt idx="6">
                  <c:v>111</c:v>
                </c:pt>
                <c:pt idx="7">
                  <c:v>105</c:v>
                </c:pt>
                <c:pt idx="8">
                  <c:v>70</c:v>
                </c:pt>
                <c:pt idx="9">
                  <c:v>1158</c:v>
                </c:pt>
                <c:pt idx="10">
                  <c:v>576</c:v>
                </c:pt>
                <c:pt idx="11">
                  <c:v>563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'35-指數與實用度數'!$C$187:$N$187</c:f>
              <c:numCache>
                <c:ptCount val="12"/>
                <c:pt idx="0">
                  <c:v>417</c:v>
                </c:pt>
                <c:pt idx="1">
                  <c:v>147</c:v>
                </c:pt>
                <c:pt idx="2">
                  <c:v>597</c:v>
                </c:pt>
                <c:pt idx="3">
                  <c:v>539</c:v>
                </c:pt>
                <c:pt idx="4">
                  <c:v>559</c:v>
                </c:pt>
                <c:pt idx="5">
                  <c:v>511</c:v>
                </c:pt>
                <c:pt idx="6">
                  <c:v>84</c:v>
                </c:pt>
                <c:pt idx="7">
                  <c:v>95</c:v>
                </c:pt>
                <c:pt idx="8">
                  <c:v>273</c:v>
                </c:pt>
                <c:pt idx="9">
                  <c:v>338</c:v>
                </c:pt>
                <c:pt idx="10">
                  <c:v>949</c:v>
                </c:pt>
                <c:pt idx="11">
                  <c:v>698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'35-指數與實用度數'!$C$189:$N$189</c:f>
              <c:numCache>
                <c:ptCount val="12"/>
                <c:pt idx="0">
                  <c:v>98</c:v>
                </c:pt>
                <c:pt idx="1">
                  <c:v>98</c:v>
                </c:pt>
                <c:pt idx="2">
                  <c:v>449</c:v>
                </c:pt>
                <c:pt idx="3">
                  <c:v>449</c:v>
                </c:pt>
                <c:pt idx="4">
                  <c:v>685</c:v>
                </c:pt>
                <c:pt idx="5">
                  <c:v>445</c:v>
                </c:pt>
                <c:pt idx="6">
                  <c:v>102</c:v>
                </c:pt>
                <c:pt idx="7">
                  <c:v>95</c:v>
                </c:pt>
                <c:pt idx="8">
                  <c:v>69</c:v>
                </c:pt>
                <c:pt idx="9">
                  <c:v>781</c:v>
                </c:pt>
                <c:pt idx="10">
                  <c:v>704</c:v>
                </c:pt>
                <c:pt idx="11">
                  <c:v>1459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'35-指數與實用度數'!$C$191:$N$191</c:f>
              <c:numCache>
                <c:ptCount val="12"/>
                <c:pt idx="0">
                  <c:v>1200</c:v>
                </c:pt>
              </c:numCache>
            </c:numRef>
          </c:val>
        </c:ser>
        <c:axId val="60018815"/>
        <c:axId val="3298424"/>
      </c:barChart>
      <c:catAx>
        <c:axId val="6001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98424"/>
        <c:crosses val="autoZero"/>
        <c:auto val="1"/>
        <c:lblOffset val="100"/>
        <c:tickLblSkip val="1"/>
        <c:noMultiLvlLbl val="0"/>
      </c:catAx>
      <c:valAx>
        <c:axId val="3298424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018815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83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商館後棟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005"/>
          <c:w val="0.82025"/>
          <c:h val="0.857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'35-指數與實用度數'!$C$197:$N$197</c:f>
              <c:numCache>
                <c:ptCount val="12"/>
                <c:pt idx="0">
                  <c:v>315</c:v>
                </c:pt>
                <c:pt idx="1">
                  <c:v>984</c:v>
                </c:pt>
                <c:pt idx="2">
                  <c:v>336</c:v>
                </c:pt>
                <c:pt idx="3">
                  <c:v>767</c:v>
                </c:pt>
                <c:pt idx="4">
                  <c:v>1108</c:v>
                </c:pt>
                <c:pt idx="5">
                  <c:v>133</c:v>
                </c:pt>
                <c:pt idx="6">
                  <c:v>319</c:v>
                </c:pt>
                <c:pt idx="7">
                  <c:v>614</c:v>
                </c:pt>
                <c:pt idx="8">
                  <c:v>687</c:v>
                </c:pt>
                <c:pt idx="9">
                  <c:v>805</c:v>
                </c:pt>
                <c:pt idx="10">
                  <c:v>815</c:v>
                </c:pt>
                <c:pt idx="11">
                  <c:v>844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'35-指數與實用度數'!$C$199:$N$199</c:f>
              <c:numCache>
                <c:ptCount val="12"/>
                <c:pt idx="0">
                  <c:v>488</c:v>
                </c:pt>
                <c:pt idx="1">
                  <c:v>103</c:v>
                </c:pt>
                <c:pt idx="2">
                  <c:v>519</c:v>
                </c:pt>
                <c:pt idx="3">
                  <c:v>586</c:v>
                </c:pt>
                <c:pt idx="4">
                  <c:v>606</c:v>
                </c:pt>
                <c:pt idx="5">
                  <c:v>558</c:v>
                </c:pt>
                <c:pt idx="6">
                  <c:v>309</c:v>
                </c:pt>
                <c:pt idx="7">
                  <c:v>46</c:v>
                </c:pt>
                <c:pt idx="8">
                  <c:v>728</c:v>
                </c:pt>
                <c:pt idx="9">
                  <c:v>531</c:v>
                </c:pt>
                <c:pt idx="10">
                  <c:v>411</c:v>
                </c:pt>
                <c:pt idx="11">
                  <c:v>398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'35-指數與實用度數'!$C$201:$N$201</c:f>
              <c:numCache>
                <c:ptCount val="12"/>
                <c:pt idx="0">
                  <c:v>362</c:v>
                </c:pt>
                <c:pt idx="1">
                  <c:v>81</c:v>
                </c:pt>
                <c:pt idx="2">
                  <c:v>433</c:v>
                </c:pt>
                <c:pt idx="3">
                  <c:v>541</c:v>
                </c:pt>
                <c:pt idx="4">
                  <c:v>515</c:v>
                </c:pt>
                <c:pt idx="5">
                  <c:v>469</c:v>
                </c:pt>
                <c:pt idx="6">
                  <c:v>160</c:v>
                </c:pt>
                <c:pt idx="7">
                  <c:v>54</c:v>
                </c:pt>
                <c:pt idx="8">
                  <c:v>595</c:v>
                </c:pt>
                <c:pt idx="9">
                  <c:v>1109</c:v>
                </c:pt>
                <c:pt idx="10">
                  <c:v>1109</c:v>
                </c:pt>
                <c:pt idx="11">
                  <c:v>1002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'35-指數與實用度數'!$C$203:$N$203</c:f>
              <c:numCache>
                <c:ptCount val="12"/>
                <c:pt idx="0">
                  <c:v>174</c:v>
                </c:pt>
                <c:pt idx="1">
                  <c:v>174</c:v>
                </c:pt>
                <c:pt idx="2">
                  <c:v>698</c:v>
                </c:pt>
                <c:pt idx="3">
                  <c:v>698</c:v>
                </c:pt>
                <c:pt idx="4">
                  <c:v>598</c:v>
                </c:pt>
                <c:pt idx="5">
                  <c:v>589</c:v>
                </c:pt>
                <c:pt idx="6">
                  <c:v>426</c:v>
                </c:pt>
                <c:pt idx="7">
                  <c:v>378</c:v>
                </c:pt>
                <c:pt idx="8">
                  <c:v>259</c:v>
                </c:pt>
                <c:pt idx="9">
                  <c:v>1491</c:v>
                </c:pt>
                <c:pt idx="10">
                  <c:v>823</c:v>
                </c:pt>
                <c:pt idx="11">
                  <c:v>326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'35-指數與實用度數'!$C$205:$N$205</c:f>
              <c:numCache>
                <c:ptCount val="12"/>
                <c:pt idx="0">
                  <c:v>325</c:v>
                </c:pt>
              </c:numCache>
            </c:numRef>
          </c:val>
        </c:ser>
        <c:axId val="29685817"/>
        <c:axId val="65845762"/>
      </c:barChart>
      <c:catAx>
        <c:axId val="29685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845762"/>
        <c:crosses val="autoZero"/>
        <c:auto val="1"/>
        <c:lblOffset val="100"/>
        <c:tickLblSkip val="1"/>
        <c:noMultiLvlLbl val="0"/>
      </c:catAx>
      <c:valAx>
        <c:axId val="65845762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685817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25"/>
          <c:y val="0.3965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驚聲大樓</a:t>
            </a:r>
          </a:p>
        </c:rich>
      </c:tx>
      <c:layout>
        <c:manualLayout>
          <c:xMode val="factor"/>
          <c:yMode val="factor"/>
          <c:x val="-0.0662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8025"/>
          <c:w val="0.81275"/>
          <c:h val="0.76575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'35-指數與實用度數'!$C$35:$N$35</c:f>
              <c:numCache>
                <c:ptCount val="12"/>
                <c:pt idx="0">
                  <c:v>777</c:v>
                </c:pt>
                <c:pt idx="1">
                  <c:v>354</c:v>
                </c:pt>
                <c:pt idx="2">
                  <c:v>528</c:v>
                </c:pt>
                <c:pt idx="3">
                  <c:v>1188</c:v>
                </c:pt>
                <c:pt idx="4">
                  <c:v>1577</c:v>
                </c:pt>
                <c:pt idx="5">
                  <c:v>1015</c:v>
                </c:pt>
                <c:pt idx="6">
                  <c:v>724</c:v>
                </c:pt>
                <c:pt idx="7">
                  <c:v>821</c:v>
                </c:pt>
                <c:pt idx="8">
                  <c:v>1206</c:v>
                </c:pt>
                <c:pt idx="9">
                  <c:v>825</c:v>
                </c:pt>
                <c:pt idx="10">
                  <c:v>903</c:v>
                </c:pt>
                <c:pt idx="11">
                  <c:v>911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'35-指數與實用度數'!$C$37:$N$37</c:f>
              <c:numCache>
                <c:ptCount val="12"/>
                <c:pt idx="0">
                  <c:v>694</c:v>
                </c:pt>
                <c:pt idx="1">
                  <c:v>320</c:v>
                </c:pt>
                <c:pt idx="2">
                  <c:v>426</c:v>
                </c:pt>
                <c:pt idx="3">
                  <c:v>920</c:v>
                </c:pt>
                <c:pt idx="4">
                  <c:v>651</c:v>
                </c:pt>
                <c:pt idx="5">
                  <c:v>829</c:v>
                </c:pt>
                <c:pt idx="6">
                  <c:v>1088</c:v>
                </c:pt>
                <c:pt idx="7">
                  <c:v>939</c:v>
                </c:pt>
                <c:pt idx="8">
                  <c:v>1010</c:v>
                </c:pt>
                <c:pt idx="9">
                  <c:v>936</c:v>
                </c:pt>
                <c:pt idx="10">
                  <c:v>1052</c:v>
                </c:pt>
                <c:pt idx="11">
                  <c:v>1074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'35-指數與實用度數'!$C$39:$N$39</c:f>
              <c:numCache>
                <c:ptCount val="12"/>
                <c:pt idx="0">
                  <c:v>559</c:v>
                </c:pt>
                <c:pt idx="1">
                  <c:v>300</c:v>
                </c:pt>
                <c:pt idx="2">
                  <c:v>808</c:v>
                </c:pt>
                <c:pt idx="3">
                  <c:v>801</c:v>
                </c:pt>
                <c:pt idx="4">
                  <c:v>1045</c:v>
                </c:pt>
                <c:pt idx="5">
                  <c:v>870</c:v>
                </c:pt>
                <c:pt idx="6">
                  <c:v>302</c:v>
                </c:pt>
                <c:pt idx="7">
                  <c:v>307</c:v>
                </c:pt>
                <c:pt idx="8">
                  <c:v>764</c:v>
                </c:pt>
                <c:pt idx="9">
                  <c:v>799</c:v>
                </c:pt>
                <c:pt idx="10">
                  <c:v>798</c:v>
                </c:pt>
                <c:pt idx="11">
                  <c:v>1321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'35-指數與實用度數'!$C$41:$N$41</c:f>
              <c:numCache>
                <c:ptCount val="12"/>
                <c:pt idx="0">
                  <c:v>197</c:v>
                </c:pt>
                <c:pt idx="1">
                  <c:v>197</c:v>
                </c:pt>
                <c:pt idx="2">
                  <c:v>711</c:v>
                </c:pt>
                <c:pt idx="3">
                  <c:v>711</c:v>
                </c:pt>
                <c:pt idx="4">
                  <c:v>948</c:v>
                </c:pt>
                <c:pt idx="5">
                  <c:v>458</c:v>
                </c:pt>
                <c:pt idx="6">
                  <c:v>181</c:v>
                </c:pt>
                <c:pt idx="7">
                  <c:v>183</c:v>
                </c:pt>
                <c:pt idx="8">
                  <c:v>127</c:v>
                </c:pt>
                <c:pt idx="9">
                  <c:v>1020</c:v>
                </c:pt>
                <c:pt idx="10">
                  <c:v>959</c:v>
                </c:pt>
                <c:pt idx="11">
                  <c:v>461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'35-指數與實用度數'!$C$43:$N$43</c:f>
              <c:numCache>
                <c:ptCount val="12"/>
                <c:pt idx="0">
                  <c:v>666</c:v>
                </c:pt>
              </c:numCache>
            </c:numRef>
          </c:val>
        </c:ser>
        <c:axId val="55740947"/>
        <c:axId val="31906476"/>
      </c:barChart>
      <c:catAx>
        <c:axId val="55740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1906476"/>
        <c:crosses val="autoZero"/>
        <c:auto val="1"/>
        <c:lblOffset val="100"/>
        <c:tickLblSkip val="1"/>
        <c:noMultiLvlLbl val="0"/>
      </c:catAx>
      <c:valAx>
        <c:axId val="3190647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5740947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42025"/>
          <c:w val="0.0735"/>
          <c:h val="0.2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松濤一館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025"/>
          <c:w val="0.81925"/>
          <c:h val="0.79225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'35-指數與實用度數'!$C$281:$N$281</c:f>
              <c:numCache>
                <c:ptCount val="12"/>
                <c:pt idx="0">
                  <c:v>3294</c:v>
                </c:pt>
                <c:pt idx="1">
                  <c:v>718</c:v>
                </c:pt>
                <c:pt idx="2">
                  <c:v>2810</c:v>
                </c:pt>
                <c:pt idx="3">
                  <c:v>5295</c:v>
                </c:pt>
                <c:pt idx="4">
                  <c:v>4132</c:v>
                </c:pt>
                <c:pt idx="5">
                  <c:v>3974</c:v>
                </c:pt>
                <c:pt idx="6">
                  <c:v>2158</c:v>
                </c:pt>
                <c:pt idx="7">
                  <c:v>278</c:v>
                </c:pt>
                <c:pt idx="8">
                  <c:v>2241</c:v>
                </c:pt>
                <c:pt idx="9">
                  <c:v>4011</c:v>
                </c:pt>
                <c:pt idx="10">
                  <c:v>3611</c:v>
                </c:pt>
                <c:pt idx="11">
                  <c:v>3780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'35-指數與實用度數'!$C$283:$N$283</c:f>
              <c:numCache>
                <c:ptCount val="12"/>
                <c:pt idx="0">
                  <c:v>3842</c:v>
                </c:pt>
                <c:pt idx="1">
                  <c:v>650</c:v>
                </c:pt>
                <c:pt idx="2">
                  <c:v>2995</c:v>
                </c:pt>
                <c:pt idx="3">
                  <c:v>4457</c:v>
                </c:pt>
                <c:pt idx="4">
                  <c:v>5797</c:v>
                </c:pt>
                <c:pt idx="5">
                  <c:v>4620</c:v>
                </c:pt>
                <c:pt idx="6">
                  <c:v>1002</c:v>
                </c:pt>
                <c:pt idx="7">
                  <c:v>579</c:v>
                </c:pt>
                <c:pt idx="8">
                  <c:v>2243</c:v>
                </c:pt>
                <c:pt idx="9">
                  <c:v>4582</c:v>
                </c:pt>
                <c:pt idx="10">
                  <c:v>5116</c:v>
                </c:pt>
                <c:pt idx="11">
                  <c:v>5116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'35-指數與實用度數'!$C$285:$N$285</c:f>
              <c:numCache>
                <c:ptCount val="12"/>
                <c:pt idx="0">
                  <c:v>4132</c:v>
                </c:pt>
                <c:pt idx="1">
                  <c:v>687</c:v>
                </c:pt>
                <c:pt idx="2">
                  <c:v>3499</c:v>
                </c:pt>
                <c:pt idx="3">
                  <c:v>4894</c:v>
                </c:pt>
                <c:pt idx="4">
                  <c:v>4738</c:v>
                </c:pt>
                <c:pt idx="5">
                  <c:v>4304</c:v>
                </c:pt>
                <c:pt idx="6">
                  <c:v>561</c:v>
                </c:pt>
                <c:pt idx="7">
                  <c:v>1085</c:v>
                </c:pt>
                <c:pt idx="8">
                  <c:v>3404</c:v>
                </c:pt>
                <c:pt idx="9">
                  <c:v>4358</c:v>
                </c:pt>
                <c:pt idx="10">
                  <c:v>4358</c:v>
                </c:pt>
                <c:pt idx="11">
                  <c:v>6673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'35-指數與實用度數'!$C$287:$N$287</c:f>
              <c:numCache>
                <c:ptCount val="12"/>
                <c:pt idx="0">
                  <c:v>1138</c:v>
                </c:pt>
                <c:pt idx="1">
                  <c:v>1138</c:v>
                </c:pt>
                <c:pt idx="2">
                  <c:v>3650</c:v>
                </c:pt>
                <c:pt idx="3">
                  <c:v>3650</c:v>
                </c:pt>
                <c:pt idx="4">
                  <c:v>5502</c:v>
                </c:pt>
                <c:pt idx="5">
                  <c:v>3940</c:v>
                </c:pt>
                <c:pt idx="6">
                  <c:v>105</c:v>
                </c:pt>
                <c:pt idx="7">
                  <c:v>220</c:v>
                </c:pt>
                <c:pt idx="8">
                  <c:v>660</c:v>
                </c:pt>
                <c:pt idx="9">
                  <c:v>3745</c:v>
                </c:pt>
                <c:pt idx="10">
                  <c:v>3914</c:v>
                </c:pt>
                <c:pt idx="11">
                  <c:v>4473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'35-指數與實用度數'!$C$289:$N$289</c:f>
              <c:numCache>
                <c:ptCount val="12"/>
                <c:pt idx="0">
                  <c:v>4258</c:v>
                </c:pt>
              </c:numCache>
            </c:numRef>
          </c:val>
        </c:ser>
        <c:axId val="18722829"/>
        <c:axId val="34287734"/>
      </c:barChart>
      <c:catAx>
        <c:axId val="1872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287734"/>
        <c:crosses val="autoZero"/>
        <c:auto val="1"/>
        <c:lblOffset val="100"/>
        <c:tickLblSkip val="1"/>
        <c:noMultiLvlLbl val="0"/>
      </c:catAx>
      <c:valAx>
        <c:axId val="3428773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722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38475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松濤三館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025"/>
          <c:w val="0.83225"/>
          <c:h val="0.80375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'35-指數與實用度數'!$C$239:$N$239</c:f>
              <c:numCache>
                <c:ptCount val="12"/>
                <c:pt idx="0">
                  <c:v>1005</c:v>
                </c:pt>
                <c:pt idx="1">
                  <c:v>88</c:v>
                </c:pt>
                <c:pt idx="2">
                  <c:v>1022</c:v>
                </c:pt>
                <c:pt idx="3">
                  <c:v>1931</c:v>
                </c:pt>
                <c:pt idx="4">
                  <c:v>3234</c:v>
                </c:pt>
                <c:pt idx="5">
                  <c:v>320</c:v>
                </c:pt>
                <c:pt idx="6">
                  <c:v>43</c:v>
                </c:pt>
                <c:pt idx="7">
                  <c:v>569</c:v>
                </c:pt>
                <c:pt idx="8">
                  <c:v>1246</c:v>
                </c:pt>
                <c:pt idx="9">
                  <c:v>899</c:v>
                </c:pt>
                <c:pt idx="10">
                  <c:v>984</c:v>
                </c:pt>
                <c:pt idx="11">
                  <c:v>1022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'35-指數與實用度數'!$C$241:$N$241</c:f>
              <c:numCache>
                <c:ptCount val="12"/>
                <c:pt idx="0">
                  <c:v>923</c:v>
                </c:pt>
                <c:pt idx="1">
                  <c:v>110</c:v>
                </c:pt>
                <c:pt idx="2">
                  <c:v>1051</c:v>
                </c:pt>
                <c:pt idx="3">
                  <c:v>970</c:v>
                </c:pt>
                <c:pt idx="4">
                  <c:v>1013</c:v>
                </c:pt>
                <c:pt idx="5">
                  <c:v>307</c:v>
                </c:pt>
                <c:pt idx="6">
                  <c:v>28</c:v>
                </c:pt>
                <c:pt idx="7">
                  <c:v>838</c:v>
                </c:pt>
                <c:pt idx="8">
                  <c:v>752</c:v>
                </c:pt>
                <c:pt idx="9">
                  <c:v>995</c:v>
                </c:pt>
                <c:pt idx="10">
                  <c:v>1122</c:v>
                </c:pt>
                <c:pt idx="11">
                  <c:v>1240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'35-指數與實用度數'!$C$243:$N$243</c:f>
              <c:numCache>
                <c:ptCount val="12"/>
                <c:pt idx="0">
                  <c:v>864</c:v>
                </c:pt>
                <c:pt idx="1">
                  <c:v>111</c:v>
                </c:pt>
                <c:pt idx="2">
                  <c:v>750</c:v>
                </c:pt>
                <c:pt idx="3">
                  <c:v>1010</c:v>
                </c:pt>
                <c:pt idx="4">
                  <c:v>1014</c:v>
                </c:pt>
                <c:pt idx="5">
                  <c:v>966</c:v>
                </c:pt>
                <c:pt idx="6">
                  <c:v>139</c:v>
                </c:pt>
                <c:pt idx="7">
                  <c:v>77</c:v>
                </c:pt>
                <c:pt idx="8">
                  <c:v>828</c:v>
                </c:pt>
                <c:pt idx="9">
                  <c:v>1135</c:v>
                </c:pt>
                <c:pt idx="10">
                  <c:v>1134</c:v>
                </c:pt>
                <c:pt idx="11">
                  <c:v>1557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'35-指數與實用度數'!$C$245:$N$245</c:f>
              <c:numCache>
                <c:ptCount val="12"/>
                <c:pt idx="0">
                  <c:v>211</c:v>
                </c:pt>
                <c:pt idx="1">
                  <c:v>211</c:v>
                </c:pt>
                <c:pt idx="2">
                  <c:v>799</c:v>
                </c:pt>
                <c:pt idx="3">
                  <c:v>799</c:v>
                </c:pt>
                <c:pt idx="4">
                  <c:v>1289</c:v>
                </c:pt>
                <c:pt idx="5">
                  <c:v>727</c:v>
                </c:pt>
                <c:pt idx="6">
                  <c:v>10</c:v>
                </c:pt>
                <c:pt idx="7">
                  <c:v>20</c:v>
                </c:pt>
                <c:pt idx="8">
                  <c:v>152</c:v>
                </c:pt>
                <c:pt idx="9">
                  <c:v>1135</c:v>
                </c:pt>
                <c:pt idx="10">
                  <c:v>1311</c:v>
                </c:pt>
                <c:pt idx="11">
                  <c:v>1082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'35-指數與實用度數'!$C$247:$N$247</c:f>
              <c:numCache>
                <c:ptCount val="12"/>
                <c:pt idx="0">
                  <c:v>1156</c:v>
                </c:pt>
              </c:numCache>
            </c:numRef>
          </c:val>
        </c:ser>
        <c:axId val="40154151"/>
        <c:axId val="25843040"/>
      </c:barChart>
      <c:catAx>
        <c:axId val="4015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843040"/>
        <c:crosses val="autoZero"/>
        <c:auto val="1"/>
        <c:lblOffset val="100"/>
        <c:tickLblSkip val="1"/>
        <c:noMultiLvlLbl val="0"/>
      </c:catAx>
      <c:valAx>
        <c:axId val="2584304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0154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383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松濤三館</a:t>
            </a:r>
            <a:r>
              <a:rPr lang="en-US" cap="none" sz="1475" b="0" i="0" u="none" baseline="0">
                <a:solidFill>
                  <a:srgbClr val="000000"/>
                </a:solidFill>
              </a:rPr>
              <a:t>NO2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475"/>
          <c:w val="0.8375"/>
          <c:h val="0.805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'35-指數與實用度數'!$C$261:$N$261</c:f>
              <c:numCache>
                <c:ptCount val="12"/>
                <c:pt idx="0">
                  <c:v>629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'35-指數與實用度數'!$C$255:$N$255</c:f>
              <c:numCache>
                <c:ptCount val="12"/>
                <c:pt idx="0">
                  <c:v>720</c:v>
                </c:pt>
                <c:pt idx="1">
                  <c:v>50</c:v>
                </c:pt>
                <c:pt idx="2">
                  <c:v>701</c:v>
                </c:pt>
                <c:pt idx="3">
                  <c:v>1018</c:v>
                </c:pt>
                <c:pt idx="4">
                  <c:v>1267</c:v>
                </c:pt>
                <c:pt idx="5">
                  <c:v>740</c:v>
                </c:pt>
                <c:pt idx="6">
                  <c:v>486</c:v>
                </c:pt>
                <c:pt idx="7">
                  <c:v>372</c:v>
                </c:pt>
                <c:pt idx="8">
                  <c:v>1032</c:v>
                </c:pt>
                <c:pt idx="9">
                  <c:v>1209</c:v>
                </c:pt>
                <c:pt idx="10">
                  <c:v>1251</c:v>
                </c:pt>
                <c:pt idx="11">
                  <c:v>1237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'35-指數與實用度數'!$C$257:$N$257</c:f>
              <c:numCache>
                <c:ptCount val="12"/>
                <c:pt idx="0">
                  <c:v>1005</c:v>
                </c:pt>
                <c:pt idx="1">
                  <c:v>79</c:v>
                </c:pt>
                <c:pt idx="2">
                  <c:v>893</c:v>
                </c:pt>
                <c:pt idx="3">
                  <c:v>1494</c:v>
                </c:pt>
                <c:pt idx="4">
                  <c:v>1623</c:v>
                </c:pt>
                <c:pt idx="5">
                  <c:v>1720</c:v>
                </c:pt>
                <c:pt idx="6">
                  <c:v>989</c:v>
                </c:pt>
                <c:pt idx="7">
                  <c:v>992</c:v>
                </c:pt>
                <c:pt idx="8">
                  <c:v>1254</c:v>
                </c:pt>
                <c:pt idx="9">
                  <c:v>1624</c:v>
                </c:pt>
                <c:pt idx="10">
                  <c:v>1624</c:v>
                </c:pt>
                <c:pt idx="11">
                  <c:v>984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'35-指數與實用度數'!$C$259:$N$259</c:f>
              <c:numCache>
                <c:ptCount val="12"/>
                <c:pt idx="0">
                  <c:v>183</c:v>
                </c:pt>
                <c:pt idx="1">
                  <c:v>183</c:v>
                </c:pt>
                <c:pt idx="2">
                  <c:v>808</c:v>
                </c:pt>
                <c:pt idx="3">
                  <c:v>808</c:v>
                </c:pt>
                <c:pt idx="4">
                  <c:v>1484</c:v>
                </c:pt>
                <c:pt idx="5">
                  <c:v>837</c:v>
                </c:pt>
                <c:pt idx="6">
                  <c:v>16</c:v>
                </c:pt>
                <c:pt idx="7">
                  <c:v>27</c:v>
                </c:pt>
                <c:pt idx="8">
                  <c:v>167</c:v>
                </c:pt>
                <c:pt idx="9">
                  <c:v>1090</c:v>
                </c:pt>
                <c:pt idx="10">
                  <c:v>597</c:v>
                </c:pt>
                <c:pt idx="11">
                  <c:v>1587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'35-指數與實用度數'!$C$261:$N$261</c:f>
              <c:numCache>
                <c:ptCount val="12"/>
                <c:pt idx="0">
                  <c:v>629</c:v>
                </c:pt>
              </c:numCache>
            </c:numRef>
          </c:val>
        </c:ser>
        <c:axId val="31260769"/>
        <c:axId val="12911466"/>
      </c:barChart>
      <c:catAx>
        <c:axId val="31260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2911466"/>
        <c:crosses val="autoZero"/>
        <c:auto val="1"/>
        <c:lblOffset val="100"/>
        <c:tickLblSkip val="1"/>
        <c:noMultiLvlLbl val="0"/>
      </c:catAx>
      <c:valAx>
        <c:axId val="1291146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1260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383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松濤三館熱水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025"/>
          <c:w val="0.82925"/>
          <c:h val="0.769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'35-指數與實用度數'!$C$267:$N$267</c:f>
              <c:numCache>
                <c:ptCount val="12"/>
                <c:pt idx="0">
                  <c:v>1178</c:v>
                </c:pt>
                <c:pt idx="1">
                  <c:v>55</c:v>
                </c:pt>
                <c:pt idx="2">
                  <c:v>1027</c:v>
                </c:pt>
                <c:pt idx="3">
                  <c:v>1674</c:v>
                </c:pt>
                <c:pt idx="4">
                  <c:v>1901</c:v>
                </c:pt>
                <c:pt idx="5">
                  <c:v>223</c:v>
                </c:pt>
                <c:pt idx="6">
                  <c:v>29</c:v>
                </c:pt>
                <c:pt idx="7">
                  <c:v>420</c:v>
                </c:pt>
                <c:pt idx="8">
                  <c:v>940</c:v>
                </c:pt>
                <c:pt idx="9">
                  <c:v>901</c:v>
                </c:pt>
                <c:pt idx="10">
                  <c:v>994</c:v>
                </c:pt>
                <c:pt idx="11">
                  <c:v>1200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'35-指數與實用度數'!$C$269:$N$269</c:f>
              <c:numCache>
                <c:ptCount val="12"/>
                <c:pt idx="0">
                  <c:v>1103</c:v>
                </c:pt>
                <c:pt idx="1">
                  <c:v>86</c:v>
                </c:pt>
                <c:pt idx="2">
                  <c:v>930</c:v>
                </c:pt>
                <c:pt idx="3">
                  <c:v>911</c:v>
                </c:pt>
                <c:pt idx="4">
                  <c:v>1088</c:v>
                </c:pt>
                <c:pt idx="5">
                  <c:v>331</c:v>
                </c:pt>
                <c:pt idx="6">
                  <c:v>412</c:v>
                </c:pt>
                <c:pt idx="7">
                  <c:v>0</c:v>
                </c:pt>
                <c:pt idx="8">
                  <c:v>570</c:v>
                </c:pt>
                <c:pt idx="9">
                  <c:v>963</c:v>
                </c:pt>
                <c:pt idx="10">
                  <c:v>1298</c:v>
                </c:pt>
                <c:pt idx="11">
                  <c:v>1666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'35-指數與實用度數'!$C$271:$N$271</c:f>
              <c:numCache>
                <c:ptCount val="12"/>
                <c:pt idx="0">
                  <c:v>1190</c:v>
                </c:pt>
                <c:pt idx="1">
                  <c:v>101</c:v>
                </c:pt>
                <c:pt idx="2">
                  <c:v>1097</c:v>
                </c:pt>
                <c:pt idx="3">
                  <c:v>1182</c:v>
                </c:pt>
                <c:pt idx="4">
                  <c:v>1130</c:v>
                </c:pt>
                <c:pt idx="5">
                  <c:v>923</c:v>
                </c:pt>
                <c:pt idx="6">
                  <c:v>178</c:v>
                </c:pt>
                <c:pt idx="7">
                  <c:v>96</c:v>
                </c:pt>
                <c:pt idx="8">
                  <c:v>594</c:v>
                </c:pt>
                <c:pt idx="9">
                  <c:v>1164</c:v>
                </c:pt>
                <c:pt idx="10">
                  <c:v>1164</c:v>
                </c:pt>
                <c:pt idx="11">
                  <c:v>2116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'35-指數與實用度數'!$C$273:$N$273</c:f>
              <c:numCache>
                <c:ptCount val="12"/>
                <c:pt idx="0">
                  <c:v>276</c:v>
                </c:pt>
                <c:pt idx="1">
                  <c:v>276</c:v>
                </c:pt>
                <c:pt idx="2">
                  <c:v>1125</c:v>
                </c:pt>
                <c:pt idx="3">
                  <c:v>1125</c:v>
                </c:pt>
                <c:pt idx="4">
                  <c:v>1445</c:v>
                </c:pt>
                <c:pt idx="5">
                  <c:v>793</c:v>
                </c:pt>
                <c:pt idx="6">
                  <c:v>15</c:v>
                </c:pt>
                <c:pt idx="7">
                  <c:v>10</c:v>
                </c:pt>
                <c:pt idx="8">
                  <c:v>64</c:v>
                </c:pt>
                <c:pt idx="9">
                  <c:v>1421</c:v>
                </c:pt>
                <c:pt idx="10">
                  <c:v>1029</c:v>
                </c:pt>
                <c:pt idx="11">
                  <c:v>1427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'35-指數與實用度數'!$C$275:$N$275</c:f>
              <c:numCache>
                <c:ptCount val="12"/>
                <c:pt idx="0">
                  <c:v>1778</c:v>
                </c:pt>
              </c:numCache>
            </c:numRef>
          </c:val>
        </c:ser>
        <c:axId val="49094331"/>
        <c:axId val="39195796"/>
      </c:barChart>
      <c:catAx>
        <c:axId val="4909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195796"/>
        <c:crosses val="autoZero"/>
        <c:auto val="1"/>
        <c:lblOffset val="100"/>
        <c:tickLblSkip val="1"/>
        <c:noMultiLvlLbl val="0"/>
      </c:catAx>
      <c:valAx>
        <c:axId val="3919579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094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38475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自強館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2025"/>
          <c:w val="0.825"/>
          <c:h val="0.807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'35-指數與實用度數'!$C$295:$N$295</c:f>
              <c:numCache>
                <c:ptCount val="12"/>
                <c:pt idx="0">
                  <c:v>2080</c:v>
                </c:pt>
                <c:pt idx="1">
                  <c:v>153</c:v>
                </c:pt>
                <c:pt idx="2">
                  <c:v>1841</c:v>
                </c:pt>
                <c:pt idx="3">
                  <c:v>4232</c:v>
                </c:pt>
                <c:pt idx="4">
                  <c:v>4131</c:v>
                </c:pt>
                <c:pt idx="5">
                  <c:v>1201</c:v>
                </c:pt>
                <c:pt idx="6">
                  <c:v>866</c:v>
                </c:pt>
                <c:pt idx="7">
                  <c:v>1288</c:v>
                </c:pt>
                <c:pt idx="8">
                  <c:v>2334</c:v>
                </c:pt>
                <c:pt idx="9">
                  <c:v>2200</c:v>
                </c:pt>
                <c:pt idx="10">
                  <c:v>2107</c:v>
                </c:pt>
                <c:pt idx="11">
                  <c:v>2230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'35-指數與實用度數'!$C$297:$N$297</c:f>
              <c:numCache>
                <c:ptCount val="12"/>
                <c:pt idx="0">
                  <c:v>2007</c:v>
                </c:pt>
                <c:pt idx="1">
                  <c:v>220</c:v>
                </c:pt>
                <c:pt idx="2">
                  <c:v>1955</c:v>
                </c:pt>
                <c:pt idx="3">
                  <c:v>2270</c:v>
                </c:pt>
                <c:pt idx="4">
                  <c:v>2317</c:v>
                </c:pt>
                <c:pt idx="5">
                  <c:v>1477</c:v>
                </c:pt>
                <c:pt idx="6">
                  <c:v>802</c:v>
                </c:pt>
                <c:pt idx="7">
                  <c:v>732</c:v>
                </c:pt>
                <c:pt idx="8">
                  <c:v>1403</c:v>
                </c:pt>
                <c:pt idx="9">
                  <c:v>1934</c:v>
                </c:pt>
                <c:pt idx="10">
                  <c:v>2406</c:v>
                </c:pt>
                <c:pt idx="11">
                  <c:v>1459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'35-指數與實用度數'!$C$299:$N$299</c:f>
              <c:numCache>
                <c:ptCount val="12"/>
                <c:pt idx="0">
                  <c:v>2385</c:v>
                </c:pt>
                <c:pt idx="1">
                  <c:v>361</c:v>
                </c:pt>
                <c:pt idx="2">
                  <c:v>2166</c:v>
                </c:pt>
                <c:pt idx="3">
                  <c:v>2204</c:v>
                </c:pt>
                <c:pt idx="4">
                  <c:v>2261</c:v>
                </c:pt>
                <c:pt idx="5">
                  <c:v>2116</c:v>
                </c:pt>
                <c:pt idx="6">
                  <c:v>517</c:v>
                </c:pt>
                <c:pt idx="7">
                  <c:v>879</c:v>
                </c:pt>
                <c:pt idx="8">
                  <c:v>1868</c:v>
                </c:pt>
                <c:pt idx="9">
                  <c:v>2320</c:v>
                </c:pt>
                <c:pt idx="10">
                  <c:v>2320</c:v>
                </c:pt>
                <c:pt idx="11">
                  <c:v>3496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'35-指數與實用度數'!$C$301:$N$301</c:f>
              <c:numCache>
                <c:ptCount val="12"/>
                <c:pt idx="0">
                  <c:v>515</c:v>
                </c:pt>
                <c:pt idx="1">
                  <c:v>515</c:v>
                </c:pt>
                <c:pt idx="2">
                  <c:v>1933</c:v>
                </c:pt>
                <c:pt idx="3">
                  <c:v>1933</c:v>
                </c:pt>
                <c:pt idx="4">
                  <c:v>3037</c:v>
                </c:pt>
                <c:pt idx="5">
                  <c:v>2526</c:v>
                </c:pt>
                <c:pt idx="6">
                  <c:v>380</c:v>
                </c:pt>
                <c:pt idx="7">
                  <c:v>290</c:v>
                </c:pt>
                <c:pt idx="8">
                  <c:v>7</c:v>
                </c:pt>
                <c:pt idx="9">
                  <c:v>1173</c:v>
                </c:pt>
                <c:pt idx="10">
                  <c:v>405</c:v>
                </c:pt>
                <c:pt idx="11">
                  <c:v>21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'35-指數與實用度數'!$C$303:$N$303</c:f>
              <c:numCache>
                <c:ptCount val="12"/>
                <c:pt idx="0">
                  <c:v>105</c:v>
                </c:pt>
              </c:numCache>
            </c:numRef>
          </c:val>
        </c:ser>
        <c:axId val="17217845"/>
        <c:axId val="20742878"/>
      </c:barChart>
      <c:catAx>
        <c:axId val="1721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742878"/>
        <c:crosses val="autoZero"/>
        <c:auto val="1"/>
        <c:lblOffset val="100"/>
        <c:tickLblSkip val="1"/>
        <c:noMultiLvlLbl val="0"/>
      </c:catAx>
      <c:valAx>
        <c:axId val="20742878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217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383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2-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淡水校園總用水量</a:t>
            </a:r>
          </a:p>
        </c:rich>
      </c:tx>
      <c:layout>
        <c:manualLayout>
          <c:xMode val="factor"/>
          <c:yMode val="factor"/>
          <c:x val="-0.001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5725"/>
          <c:w val="0.8957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'10-以上總表'!$B$218</c:f>
              <c:strCache>
                <c:ptCount val="1"/>
                <c:pt idx="0">
                  <c:v>101年度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'10-以上總表'!$C$218:$N$218</c:f>
              <c:numCache>
                <c:ptCount val="12"/>
                <c:pt idx="0">
                  <c:v>47735</c:v>
                </c:pt>
                <c:pt idx="1">
                  <c:v>45630</c:v>
                </c:pt>
                <c:pt idx="2">
                  <c:v>47083</c:v>
                </c:pt>
                <c:pt idx="3">
                  <c:v>48821</c:v>
                </c:pt>
                <c:pt idx="4">
                  <c:v>47338</c:v>
                </c:pt>
                <c:pt idx="5">
                  <c:v>42837</c:v>
                </c:pt>
                <c:pt idx="6">
                  <c:v>40407</c:v>
                </c:pt>
                <c:pt idx="7">
                  <c:v>40081</c:v>
                </c:pt>
                <c:pt idx="8">
                  <c:v>45369</c:v>
                </c:pt>
                <c:pt idx="9">
                  <c:v>52619</c:v>
                </c:pt>
                <c:pt idx="10">
                  <c:v>55796</c:v>
                </c:pt>
                <c:pt idx="11">
                  <c:v>53230</c:v>
                </c:pt>
              </c:numCache>
            </c:numRef>
          </c:val>
        </c:ser>
        <c:ser>
          <c:idx val="1"/>
          <c:order val="1"/>
          <c:tx>
            <c:strRef>
              <c:f>'10-以上總表'!$B$219</c:f>
              <c:strCache>
                <c:ptCount val="1"/>
                <c:pt idx="0">
                  <c:v>102年度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'10-以上總表'!$C$219:$N$219</c:f>
              <c:numCache>
                <c:ptCount val="12"/>
                <c:pt idx="0">
                  <c:v>48241</c:v>
                </c:pt>
                <c:pt idx="1">
                  <c:v>33642</c:v>
                </c:pt>
                <c:pt idx="2">
                  <c:v>50696</c:v>
                </c:pt>
                <c:pt idx="3">
                  <c:v>48359</c:v>
                </c:pt>
                <c:pt idx="4">
                  <c:v>47172</c:v>
                </c:pt>
                <c:pt idx="5">
                  <c:v>53315</c:v>
                </c:pt>
                <c:pt idx="6">
                  <c:v>42721</c:v>
                </c:pt>
                <c:pt idx="7">
                  <c:v>40844</c:v>
                </c:pt>
                <c:pt idx="8">
                  <c:v>38788</c:v>
                </c:pt>
                <c:pt idx="9">
                  <c:v>45353</c:v>
                </c:pt>
                <c:pt idx="10">
                  <c:v>43301</c:v>
                </c:pt>
                <c:pt idx="11">
                  <c:v>44153</c:v>
                </c:pt>
              </c:numCache>
            </c:numRef>
          </c:val>
        </c:ser>
        <c:ser>
          <c:idx val="2"/>
          <c:order val="2"/>
          <c:tx>
            <c:strRef>
              <c:f>'10-以上總表'!$B$220</c:f>
              <c:strCache>
                <c:ptCount val="1"/>
                <c:pt idx="0">
                  <c:v>103年度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'10-以上總表'!$C$220:$N$220</c:f>
              <c:numCache>
                <c:ptCount val="12"/>
                <c:pt idx="0">
                  <c:v>39126</c:v>
                </c:pt>
                <c:pt idx="1">
                  <c:v>26146</c:v>
                </c:pt>
                <c:pt idx="2">
                  <c:v>39113</c:v>
                </c:pt>
                <c:pt idx="3">
                  <c:v>40539</c:v>
                </c:pt>
                <c:pt idx="4">
                  <c:v>44563</c:v>
                </c:pt>
                <c:pt idx="5">
                  <c:v>44600</c:v>
                </c:pt>
                <c:pt idx="6">
                  <c:v>34843</c:v>
                </c:pt>
                <c:pt idx="7">
                  <c:v>37958</c:v>
                </c:pt>
                <c:pt idx="8">
                  <c:v>36540</c:v>
                </c:pt>
                <c:pt idx="9">
                  <c:v>46694</c:v>
                </c:pt>
                <c:pt idx="10">
                  <c:v>51455</c:v>
                </c:pt>
                <c:pt idx="11">
                  <c:v>46351</c:v>
                </c:pt>
              </c:numCache>
            </c:numRef>
          </c:val>
        </c:ser>
        <c:ser>
          <c:idx val="3"/>
          <c:order val="3"/>
          <c:tx>
            <c:strRef>
              <c:f>'10-以上總表'!$B$221</c:f>
              <c:strCache>
                <c:ptCount val="1"/>
                <c:pt idx="0">
                  <c:v>104年度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'10-以上總表'!$C$221:$N$221</c:f>
              <c:numCache>
                <c:ptCount val="12"/>
                <c:pt idx="0">
                  <c:v>45141</c:v>
                </c:pt>
                <c:pt idx="1">
                  <c:v>24741</c:v>
                </c:pt>
                <c:pt idx="2">
                  <c:v>37262</c:v>
                </c:pt>
                <c:pt idx="3">
                  <c:v>42400</c:v>
                </c:pt>
                <c:pt idx="4">
                  <c:v>45060</c:v>
                </c:pt>
                <c:pt idx="5">
                  <c:v>44943</c:v>
                </c:pt>
                <c:pt idx="6">
                  <c:v>36979</c:v>
                </c:pt>
                <c:pt idx="7">
                  <c:v>36437</c:v>
                </c:pt>
                <c:pt idx="8">
                  <c:v>37667</c:v>
                </c:pt>
                <c:pt idx="9">
                  <c:v>44793</c:v>
                </c:pt>
                <c:pt idx="10">
                  <c:v>47786</c:v>
                </c:pt>
                <c:pt idx="11">
                  <c:v>38821</c:v>
                </c:pt>
              </c:numCache>
            </c:numRef>
          </c:val>
        </c:ser>
        <c:ser>
          <c:idx val="4"/>
          <c:order val="4"/>
          <c:tx>
            <c:strRef>
              <c:f>'10-以上總表'!$B$222</c:f>
              <c:strCache>
                <c:ptCount val="1"/>
                <c:pt idx="0">
                  <c:v>105年度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'10-以上總表'!$C$222:$N$222</c:f>
              <c:numCache>
                <c:ptCount val="12"/>
                <c:pt idx="0">
                  <c:v>37265</c:v>
                </c:pt>
                <c:pt idx="1">
                  <c:v>22533</c:v>
                </c:pt>
                <c:pt idx="2">
                  <c:v>34702</c:v>
                </c:pt>
                <c:pt idx="3">
                  <c:v>34316</c:v>
                </c:pt>
                <c:pt idx="4">
                  <c:v>37658</c:v>
                </c:pt>
                <c:pt idx="5">
                  <c:v>41225</c:v>
                </c:pt>
                <c:pt idx="6">
                  <c:v>27135</c:v>
                </c:pt>
                <c:pt idx="7">
                  <c:v>31334</c:v>
                </c:pt>
                <c:pt idx="8">
                  <c:v>36243</c:v>
                </c:pt>
                <c:pt idx="9">
                  <c:v>41479</c:v>
                </c:pt>
                <c:pt idx="10">
                  <c:v>49211</c:v>
                </c:pt>
                <c:pt idx="11">
                  <c:v>39237</c:v>
                </c:pt>
              </c:numCache>
            </c:numRef>
          </c:val>
        </c:ser>
        <c:axId val="62377329"/>
        <c:axId val="24525050"/>
      </c:barChart>
      <c:catAx>
        <c:axId val="6237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25050"/>
        <c:crosses val="autoZero"/>
        <c:auto val="1"/>
        <c:lblOffset val="100"/>
        <c:tickLblSkip val="1"/>
        <c:noMultiLvlLbl val="0"/>
      </c:catAx>
      <c:valAx>
        <c:axId val="245250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7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875"/>
          <c:y val="0.4425"/>
          <c:w val="0.057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海博館</a:t>
            </a:r>
          </a:p>
        </c:rich>
      </c:tx>
      <c:layout>
        <c:manualLayout>
          <c:xMode val="factor"/>
          <c:yMode val="factor"/>
          <c:x val="-0.02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2025"/>
          <c:w val="0.825"/>
          <c:h val="0.8155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'35-指數與實用度數'!$C$309:$N$309</c:f>
              <c:numCache>
                <c:ptCount val="12"/>
                <c:pt idx="0">
                  <c:v>519</c:v>
                </c:pt>
                <c:pt idx="1">
                  <c:v>552</c:v>
                </c:pt>
                <c:pt idx="2">
                  <c:v>324</c:v>
                </c:pt>
                <c:pt idx="3">
                  <c:v>507</c:v>
                </c:pt>
                <c:pt idx="4">
                  <c:v>1137</c:v>
                </c:pt>
                <c:pt idx="5">
                  <c:v>825</c:v>
                </c:pt>
                <c:pt idx="6">
                  <c:v>447</c:v>
                </c:pt>
                <c:pt idx="7">
                  <c:v>643</c:v>
                </c:pt>
                <c:pt idx="8">
                  <c:v>551</c:v>
                </c:pt>
                <c:pt idx="9">
                  <c:v>310</c:v>
                </c:pt>
                <c:pt idx="10">
                  <c:v>408</c:v>
                </c:pt>
                <c:pt idx="11">
                  <c:v>324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'35-指數與實用度數'!$C$311:$N$311</c:f>
              <c:numCache>
                <c:ptCount val="12"/>
                <c:pt idx="0">
                  <c:v>340</c:v>
                </c:pt>
                <c:pt idx="1">
                  <c:v>300</c:v>
                </c:pt>
                <c:pt idx="2">
                  <c:v>289</c:v>
                </c:pt>
                <c:pt idx="3">
                  <c:v>301</c:v>
                </c:pt>
                <c:pt idx="4">
                  <c:v>371</c:v>
                </c:pt>
                <c:pt idx="5">
                  <c:v>320</c:v>
                </c:pt>
                <c:pt idx="6">
                  <c:v>505</c:v>
                </c:pt>
                <c:pt idx="7">
                  <c:v>432</c:v>
                </c:pt>
                <c:pt idx="8">
                  <c:v>330</c:v>
                </c:pt>
                <c:pt idx="9">
                  <c:v>196</c:v>
                </c:pt>
                <c:pt idx="10">
                  <c:v>285</c:v>
                </c:pt>
                <c:pt idx="11">
                  <c:v>169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'35-指數與實用度數'!$C$313:$N$313</c:f>
              <c:numCache>
                <c:ptCount val="12"/>
                <c:pt idx="0">
                  <c:v>132</c:v>
                </c:pt>
                <c:pt idx="1">
                  <c:v>71</c:v>
                </c:pt>
                <c:pt idx="2">
                  <c:v>129</c:v>
                </c:pt>
                <c:pt idx="3">
                  <c:v>263</c:v>
                </c:pt>
                <c:pt idx="4">
                  <c:v>229</c:v>
                </c:pt>
                <c:pt idx="5">
                  <c:v>111</c:v>
                </c:pt>
                <c:pt idx="6">
                  <c:v>63</c:v>
                </c:pt>
                <c:pt idx="7">
                  <c:v>41</c:v>
                </c:pt>
                <c:pt idx="8">
                  <c:v>47</c:v>
                </c:pt>
                <c:pt idx="9">
                  <c:v>74</c:v>
                </c:pt>
                <c:pt idx="10">
                  <c:v>73</c:v>
                </c:pt>
                <c:pt idx="11">
                  <c:v>56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'35-指數與實用度數'!$C$315:$N$315</c:f>
              <c:numCache>
                <c:ptCount val="12"/>
                <c:pt idx="0">
                  <c:v>34</c:v>
                </c:pt>
                <c:pt idx="1">
                  <c:v>34</c:v>
                </c:pt>
                <c:pt idx="2">
                  <c:v>45</c:v>
                </c:pt>
                <c:pt idx="3">
                  <c:v>45</c:v>
                </c:pt>
                <c:pt idx="4">
                  <c:v>57</c:v>
                </c:pt>
                <c:pt idx="5">
                  <c:v>45</c:v>
                </c:pt>
                <c:pt idx="6">
                  <c:v>33</c:v>
                </c:pt>
                <c:pt idx="7">
                  <c:v>31</c:v>
                </c:pt>
                <c:pt idx="8">
                  <c:v>32</c:v>
                </c:pt>
                <c:pt idx="9">
                  <c:v>36</c:v>
                </c:pt>
                <c:pt idx="10">
                  <c:v>41</c:v>
                </c:pt>
                <c:pt idx="11">
                  <c:v>36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'35-指數與實用度數'!$C$317:$N$317</c:f>
              <c:numCache>
                <c:ptCount val="12"/>
                <c:pt idx="0">
                  <c:v>48</c:v>
                </c:pt>
              </c:numCache>
            </c:numRef>
          </c:val>
        </c:ser>
        <c:axId val="52468175"/>
        <c:axId val="2451528"/>
      </c:barChart>
      <c:catAx>
        <c:axId val="52468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51528"/>
        <c:crosses val="autoZero"/>
        <c:auto val="1"/>
        <c:lblOffset val="100"/>
        <c:tickLblSkip val="1"/>
        <c:noMultiLvlLbl val="0"/>
      </c:catAx>
      <c:valAx>
        <c:axId val="245152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468175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75"/>
          <c:y val="0.38125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教育館</a:t>
            </a:r>
          </a:p>
        </c:rich>
      </c:tx>
      <c:layout>
        <c:manualLayout>
          <c:xMode val="factor"/>
          <c:yMode val="factor"/>
          <c:x val="-0.0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2025"/>
          <c:w val="0.835"/>
          <c:h val="0.83125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'35-指數與實用度數'!$C$169:$N$169</c:f>
              <c:numCache>
                <c:ptCount val="12"/>
                <c:pt idx="0">
                  <c:v>221</c:v>
                </c:pt>
                <c:pt idx="1">
                  <c:v>221</c:v>
                </c:pt>
                <c:pt idx="2">
                  <c:v>159</c:v>
                </c:pt>
                <c:pt idx="3">
                  <c:v>176</c:v>
                </c:pt>
                <c:pt idx="4">
                  <c:v>195</c:v>
                </c:pt>
                <c:pt idx="5">
                  <c:v>176</c:v>
                </c:pt>
                <c:pt idx="6">
                  <c:v>90</c:v>
                </c:pt>
                <c:pt idx="7">
                  <c:v>171</c:v>
                </c:pt>
                <c:pt idx="8">
                  <c:v>148</c:v>
                </c:pt>
                <c:pt idx="9">
                  <c:v>152</c:v>
                </c:pt>
                <c:pt idx="10">
                  <c:v>113</c:v>
                </c:pt>
                <c:pt idx="11">
                  <c:v>142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'35-指數與實用度數'!$C$171:$N$171</c:f>
              <c:numCache>
                <c:ptCount val="12"/>
                <c:pt idx="0">
                  <c:v>114</c:v>
                </c:pt>
                <c:pt idx="1">
                  <c:v>90</c:v>
                </c:pt>
                <c:pt idx="2">
                  <c:v>148</c:v>
                </c:pt>
                <c:pt idx="3">
                  <c:v>105</c:v>
                </c:pt>
                <c:pt idx="4">
                  <c:v>133</c:v>
                </c:pt>
                <c:pt idx="5">
                  <c:v>139</c:v>
                </c:pt>
                <c:pt idx="6">
                  <c:v>208</c:v>
                </c:pt>
                <c:pt idx="7">
                  <c:v>192</c:v>
                </c:pt>
                <c:pt idx="8">
                  <c:v>162</c:v>
                </c:pt>
                <c:pt idx="9">
                  <c:v>195</c:v>
                </c:pt>
                <c:pt idx="10">
                  <c:v>183</c:v>
                </c:pt>
                <c:pt idx="11">
                  <c:v>146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'35-指數與實用度數'!$C$173:$N$173</c:f>
              <c:numCache>
                <c:ptCount val="12"/>
                <c:pt idx="0">
                  <c:v>132</c:v>
                </c:pt>
                <c:pt idx="1">
                  <c:v>70</c:v>
                </c:pt>
                <c:pt idx="2">
                  <c:v>177</c:v>
                </c:pt>
                <c:pt idx="3">
                  <c:v>171</c:v>
                </c:pt>
                <c:pt idx="4">
                  <c:v>194</c:v>
                </c:pt>
                <c:pt idx="5">
                  <c:v>172</c:v>
                </c:pt>
                <c:pt idx="6">
                  <c:v>127</c:v>
                </c:pt>
                <c:pt idx="7">
                  <c:v>61</c:v>
                </c:pt>
                <c:pt idx="8">
                  <c:v>166</c:v>
                </c:pt>
                <c:pt idx="9">
                  <c:v>209</c:v>
                </c:pt>
                <c:pt idx="10">
                  <c:v>208</c:v>
                </c:pt>
                <c:pt idx="11">
                  <c:v>254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'35-指數與實用度數'!$C$175:$N$175</c:f>
              <c:numCache>
                <c:ptCount val="12"/>
                <c:pt idx="0">
                  <c:v>97</c:v>
                </c:pt>
                <c:pt idx="1">
                  <c:v>97</c:v>
                </c:pt>
                <c:pt idx="2">
                  <c:v>148</c:v>
                </c:pt>
                <c:pt idx="3">
                  <c:v>148</c:v>
                </c:pt>
                <c:pt idx="4">
                  <c:v>256</c:v>
                </c:pt>
                <c:pt idx="5">
                  <c:v>151</c:v>
                </c:pt>
                <c:pt idx="6">
                  <c:v>85</c:v>
                </c:pt>
                <c:pt idx="7">
                  <c:v>76</c:v>
                </c:pt>
                <c:pt idx="8">
                  <c:v>50</c:v>
                </c:pt>
                <c:pt idx="9">
                  <c:v>304</c:v>
                </c:pt>
                <c:pt idx="10">
                  <c:v>558</c:v>
                </c:pt>
                <c:pt idx="11">
                  <c:v>187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'35-指數與實用度數'!$C$177:$N$177</c:f>
              <c:numCache>
                <c:ptCount val="12"/>
                <c:pt idx="0">
                  <c:v>147</c:v>
                </c:pt>
              </c:numCache>
            </c:numRef>
          </c:val>
        </c:ser>
        <c:axId val="22063753"/>
        <c:axId val="64356050"/>
      </c:barChart>
      <c:catAx>
        <c:axId val="22063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356050"/>
        <c:crosses val="autoZero"/>
        <c:auto val="1"/>
        <c:lblOffset val="100"/>
        <c:tickLblSkip val="1"/>
        <c:noMultiLvlLbl val="0"/>
      </c:catAx>
      <c:valAx>
        <c:axId val="6435605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FF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06375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3915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圖書館後棟</a:t>
            </a:r>
          </a:p>
        </c:rich>
      </c:tx>
      <c:layout>
        <c:manualLayout>
          <c:xMode val="factor"/>
          <c:yMode val="factor"/>
          <c:x val="-0.04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6"/>
          <c:w val="0.78675"/>
          <c:h val="0.88075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'35-指數與實用度數'!$C$211:$N$211</c:f>
              <c:numCache>
                <c:ptCount val="12"/>
                <c:pt idx="0">
                  <c:v>93</c:v>
                </c:pt>
                <c:pt idx="1">
                  <c:v>61</c:v>
                </c:pt>
                <c:pt idx="2">
                  <c:v>99</c:v>
                </c:pt>
                <c:pt idx="3">
                  <c:v>216</c:v>
                </c:pt>
                <c:pt idx="4">
                  <c:v>268</c:v>
                </c:pt>
                <c:pt idx="5">
                  <c:v>82</c:v>
                </c:pt>
                <c:pt idx="6">
                  <c:v>53</c:v>
                </c:pt>
                <c:pt idx="7">
                  <c:v>131</c:v>
                </c:pt>
                <c:pt idx="8">
                  <c:v>186</c:v>
                </c:pt>
                <c:pt idx="9">
                  <c:v>155</c:v>
                </c:pt>
                <c:pt idx="10">
                  <c:v>222</c:v>
                </c:pt>
                <c:pt idx="11">
                  <c:v>142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'35-指數與實用度數'!$C$213:$N$213</c:f>
              <c:numCache>
                <c:ptCount val="12"/>
                <c:pt idx="0">
                  <c:v>112</c:v>
                </c:pt>
                <c:pt idx="1">
                  <c:v>54</c:v>
                </c:pt>
                <c:pt idx="2">
                  <c:v>139</c:v>
                </c:pt>
                <c:pt idx="3">
                  <c:v>123</c:v>
                </c:pt>
                <c:pt idx="4">
                  <c:v>115</c:v>
                </c:pt>
                <c:pt idx="5">
                  <c:v>114</c:v>
                </c:pt>
                <c:pt idx="6">
                  <c:v>80</c:v>
                </c:pt>
                <c:pt idx="7">
                  <c:v>100</c:v>
                </c:pt>
                <c:pt idx="8">
                  <c:v>142</c:v>
                </c:pt>
                <c:pt idx="9">
                  <c:v>86</c:v>
                </c:pt>
                <c:pt idx="10">
                  <c:v>186</c:v>
                </c:pt>
                <c:pt idx="11">
                  <c:v>184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'35-指數與實用度數'!$C$215:$N$215</c:f>
              <c:numCache>
                <c:ptCount val="12"/>
                <c:pt idx="0">
                  <c:v>197</c:v>
                </c:pt>
                <c:pt idx="1">
                  <c:v>105</c:v>
                </c:pt>
                <c:pt idx="2">
                  <c:v>61</c:v>
                </c:pt>
                <c:pt idx="3">
                  <c:v>130</c:v>
                </c:pt>
                <c:pt idx="4">
                  <c:v>135</c:v>
                </c:pt>
                <c:pt idx="5">
                  <c:v>118</c:v>
                </c:pt>
                <c:pt idx="6">
                  <c:v>61</c:v>
                </c:pt>
                <c:pt idx="7">
                  <c:v>58</c:v>
                </c:pt>
                <c:pt idx="8">
                  <c:v>119</c:v>
                </c:pt>
                <c:pt idx="9">
                  <c:v>123</c:v>
                </c:pt>
                <c:pt idx="10">
                  <c:v>122</c:v>
                </c:pt>
                <c:pt idx="11">
                  <c:v>120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'35-指數與實用度數'!$C$217:$N$217</c:f>
              <c:numCache>
                <c:ptCount val="12"/>
                <c:pt idx="0">
                  <c:v>78</c:v>
                </c:pt>
                <c:pt idx="1">
                  <c:v>75</c:v>
                </c:pt>
                <c:pt idx="2">
                  <c:v>73</c:v>
                </c:pt>
                <c:pt idx="3">
                  <c:v>82</c:v>
                </c:pt>
                <c:pt idx="4">
                  <c:v>86</c:v>
                </c:pt>
                <c:pt idx="5">
                  <c:v>79</c:v>
                </c:pt>
                <c:pt idx="6">
                  <c:v>76</c:v>
                </c:pt>
                <c:pt idx="7">
                  <c:v>78</c:v>
                </c:pt>
                <c:pt idx="8">
                  <c:v>84</c:v>
                </c:pt>
                <c:pt idx="9">
                  <c:v>239</c:v>
                </c:pt>
                <c:pt idx="10">
                  <c:v>140</c:v>
                </c:pt>
                <c:pt idx="11">
                  <c:v>86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'35-指數與實用度數'!$C$219:$N$219</c:f>
              <c:numCache>
                <c:ptCount val="12"/>
                <c:pt idx="0">
                  <c:v>143</c:v>
                </c:pt>
              </c:numCache>
            </c:numRef>
          </c:val>
        </c:ser>
        <c:axId val="42333539"/>
        <c:axId val="45457532"/>
      </c:barChart>
      <c:catAx>
        <c:axId val="4233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5457532"/>
        <c:crosses val="autoZero"/>
        <c:auto val="1"/>
        <c:lblOffset val="100"/>
        <c:tickLblSkip val="1"/>
        <c:noMultiLvlLbl val="0"/>
      </c:catAx>
      <c:valAx>
        <c:axId val="45457532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FF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2333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40175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行政大樓</a:t>
            </a:r>
          </a:p>
        </c:rich>
      </c:tx>
      <c:layout>
        <c:manualLayout>
          <c:xMode val="factor"/>
          <c:yMode val="factor"/>
          <c:x val="-0.04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1425"/>
          <c:w val="0.813"/>
          <c:h val="0.8725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'35-指數與實用度數'!$C$113:$N$113</c:f>
              <c:numCache>
                <c:ptCount val="12"/>
                <c:pt idx="0">
                  <c:v>93</c:v>
                </c:pt>
                <c:pt idx="1">
                  <c:v>57</c:v>
                </c:pt>
                <c:pt idx="2">
                  <c:v>80</c:v>
                </c:pt>
                <c:pt idx="3">
                  <c:v>148</c:v>
                </c:pt>
                <c:pt idx="4">
                  <c:v>228</c:v>
                </c:pt>
                <c:pt idx="5">
                  <c:v>116</c:v>
                </c:pt>
                <c:pt idx="6">
                  <c:v>64</c:v>
                </c:pt>
                <c:pt idx="7">
                  <c:v>118</c:v>
                </c:pt>
                <c:pt idx="8">
                  <c:v>152</c:v>
                </c:pt>
                <c:pt idx="9">
                  <c:v>90</c:v>
                </c:pt>
                <c:pt idx="10">
                  <c:v>103</c:v>
                </c:pt>
                <c:pt idx="11">
                  <c:v>117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'35-指數與實用度數'!$C$115:$N$115</c:f>
              <c:numCache>
                <c:ptCount val="12"/>
                <c:pt idx="0">
                  <c:v>99</c:v>
                </c:pt>
                <c:pt idx="1">
                  <c:v>42</c:v>
                </c:pt>
                <c:pt idx="2">
                  <c:v>71</c:v>
                </c:pt>
                <c:pt idx="3">
                  <c:v>102</c:v>
                </c:pt>
                <c:pt idx="4">
                  <c:v>98</c:v>
                </c:pt>
                <c:pt idx="5">
                  <c:v>97</c:v>
                </c:pt>
                <c:pt idx="6">
                  <c:v>89</c:v>
                </c:pt>
                <c:pt idx="7">
                  <c:v>77</c:v>
                </c:pt>
                <c:pt idx="8">
                  <c:v>109</c:v>
                </c:pt>
                <c:pt idx="9">
                  <c:v>94</c:v>
                </c:pt>
                <c:pt idx="10">
                  <c:v>112</c:v>
                </c:pt>
                <c:pt idx="11">
                  <c:v>70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'35-指數與實用度數'!$C$117:$N$117</c:f>
              <c:numCache>
                <c:ptCount val="12"/>
                <c:pt idx="0">
                  <c:v>106</c:v>
                </c:pt>
                <c:pt idx="1">
                  <c:v>57</c:v>
                </c:pt>
                <c:pt idx="2">
                  <c:v>103</c:v>
                </c:pt>
                <c:pt idx="3">
                  <c:v>96</c:v>
                </c:pt>
                <c:pt idx="4">
                  <c:v>102</c:v>
                </c:pt>
                <c:pt idx="5">
                  <c:v>107</c:v>
                </c:pt>
                <c:pt idx="6">
                  <c:v>59</c:v>
                </c:pt>
                <c:pt idx="7">
                  <c:v>80</c:v>
                </c:pt>
                <c:pt idx="8">
                  <c:v>110</c:v>
                </c:pt>
                <c:pt idx="9">
                  <c:v>103</c:v>
                </c:pt>
                <c:pt idx="10">
                  <c:v>103</c:v>
                </c:pt>
                <c:pt idx="11">
                  <c:v>130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'35-指數與實用度數'!$C$119:$N$119</c:f>
              <c:numCache>
                <c:ptCount val="12"/>
                <c:pt idx="0">
                  <c:v>44</c:v>
                </c:pt>
                <c:pt idx="1">
                  <c:v>44</c:v>
                </c:pt>
                <c:pt idx="2">
                  <c:v>84</c:v>
                </c:pt>
                <c:pt idx="3">
                  <c:v>84</c:v>
                </c:pt>
                <c:pt idx="4">
                  <c:v>134</c:v>
                </c:pt>
                <c:pt idx="5">
                  <c:v>107</c:v>
                </c:pt>
                <c:pt idx="6">
                  <c:v>86</c:v>
                </c:pt>
                <c:pt idx="7">
                  <c:v>78</c:v>
                </c:pt>
                <c:pt idx="8">
                  <c:v>39</c:v>
                </c:pt>
                <c:pt idx="9">
                  <c:v>117</c:v>
                </c:pt>
                <c:pt idx="10">
                  <c:v>571</c:v>
                </c:pt>
                <c:pt idx="11">
                  <c:v>61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'35-指數與實用度數'!$C$121:$N$121</c:f>
              <c:numCache>
                <c:ptCount val="12"/>
                <c:pt idx="0">
                  <c:v>60</c:v>
                </c:pt>
              </c:numCache>
            </c:numRef>
          </c:val>
        </c:ser>
        <c:axId val="6464605"/>
        <c:axId val="58181446"/>
      </c:barChart>
      <c:catAx>
        <c:axId val="6464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8181446"/>
        <c:crosses val="autoZero"/>
        <c:auto val="1"/>
        <c:lblOffset val="100"/>
        <c:tickLblSkip val="1"/>
        <c:noMultiLvlLbl val="0"/>
      </c:catAx>
      <c:valAx>
        <c:axId val="58181446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FF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64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39325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會文館</a:t>
            </a:r>
          </a:p>
        </c:rich>
      </c:tx>
      <c:layout>
        <c:manualLayout>
          <c:xMode val="factor"/>
          <c:yMode val="factor"/>
          <c:x val="-0.03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675"/>
          <c:w val="0.8375"/>
          <c:h val="0.8575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'35-指數與實用度數'!$C$85:$N$85</c:f>
              <c:numCache>
                <c:ptCount val="12"/>
                <c:pt idx="0">
                  <c:v>172</c:v>
                </c:pt>
                <c:pt idx="1">
                  <c:v>90</c:v>
                </c:pt>
                <c:pt idx="2">
                  <c:v>117</c:v>
                </c:pt>
                <c:pt idx="3">
                  <c:v>284</c:v>
                </c:pt>
                <c:pt idx="4">
                  <c:v>402</c:v>
                </c:pt>
                <c:pt idx="5">
                  <c:v>247</c:v>
                </c:pt>
                <c:pt idx="6">
                  <c:v>174</c:v>
                </c:pt>
                <c:pt idx="7">
                  <c:v>251</c:v>
                </c:pt>
                <c:pt idx="8">
                  <c:v>286</c:v>
                </c:pt>
                <c:pt idx="9">
                  <c:v>330</c:v>
                </c:pt>
                <c:pt idx="10">
                  <c:v>367</c:v>
                </c:pt>
                <c:pt idx="11">
                  <c:v>352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'35-指數與實用度數'!$C$87:$N$87</c:f>
              <c:numCache>
                <c:ptCount val="12"/>
                <c:pt idx="0">
                  <c:v>292</c:v>
                </c:pt>
                <c:pt idx="1">
                  <c:v>97</c:v>
                </c:pt>
                <c:pt idx="2">
                  <c:v>189</c:v>
                </c:pt>
                <c:pt idx="3">
                  <c:v>322</c:v>
                </c:pt>
                <c:pt idx="4">
                  <c:v>369</c:v>
                </c:pt>
                <c:pt idx="5">
                  <c:v>300</c:v>
                </c:pt>
                <c:pt idx="6">
                  <c:v>233</c:v>
                </c:pt>
                <c:pt idx="7">
                  <c:v>215</c:v>
                </c:pt>
                <c:pt idx="8">
                  <c:v>194</c:v>
                </c:pt>
                <c:pt idx="9">
                  <c:v>244</c:v>
                </c:pt>
                <c:pt idx="10">
                  <c:v>332</c:v>
                </c:pt>
                <c:pt idx="11">
                  <c:v>188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'35-指數與實用度數'!$C$89:$N$89</c:f>
              <c:numCache>
                <c:ptCount val="12"/>
                <c:pt idx="0">
                  <c:v>205</c:v>
                </c:pt>
                <c:pt idx="1">
                  <c:v>111</c:v>
                </c:pt>
                <c:pt idx="2">
                  <c:v>197</c:v>
                </c:pt>
                <c:pt idx="3">
                  <c:v>211</c:v>
                </c:pt>
                <c:pt idx="4">
                  <c:v>230</c:v>
                </c:pt>
                <c:pt idx="5">
                  <c:v>224</c:v>
                </c:pt>
                <c:pt idx="6">
                  <c:v>117</c:v>
                </c:pt>
                <c:pt idx="7">
                  <c:v>81</c:v>
                </c:pt>
                <c:pt idx="8">
                  <c:v>219</c:v>
                </c:pt>
                <c:pt idx="9">
                  <c:v>245</c:v>
                </c:pt>
                <c:pt idx="10">
                  <c:v>244</c:v>
                </c:pt>
                <c:pt idx="11">
                  <c:v>389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'35-指數與實用度數'!$C$91:$N$91</c:f>
              <c:numCache>
                <c:ptCount val="12"/>
                <c:pt idx="0">
                  <c:v>110</c:v>
                </c:pt>
                <c:pt idx="1">
                  <c:v>110</c:v>
                </c:pt>
                <c:pt idx="2">
                  <c:v>204</c:v>
                </c:pt>
                <c:pt idx="3">
                  <c:v>204</c:v>
                </c:pt>
                <c:pt idx="4">
                  <c:v>441</c:v>
                </c:pt>
                <c:pt idx="5">
                  <c:v>352</c:v>
                </c:pt>
                <c:pt idx="6">
                  <c:v>231</c:v>
                </c:pt>
                <c:pt idx="7">
                  <c:v>156</c:v>
                </c:pt>
                <c:pt idx="8">
                  <c:v>270</c:v>
                </c:pt>
                <c:pt idx="9">
                  <c:v>674</c:v>
                </c:pt>
                <c:pt idx="10">
                  <c:v>627</c:v>
                </c:pt>
                <c:pt idx="11">
                  <c:v>425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'35-指數與實用度數'!$C$93:$N$93</c:f>
              <c:numCache>
                <c:ptCount val="12"/>
                <c:pt idx="0">
                  <c:v>415</c:v>
                </c:pt>
              </c:numCache>
            </c:numRef>
          </c:val>
        </c:ser>
        <c:axId val="53870967"/>
        <c:axId val="15076656"/>
      </c:barChart>
      <c:catAx>
        <c:axId val="53870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5076656"/>
        <c:crosses val="autoZero"/>
        <c:auto val="1"/>
        <c:lblOffset val="100"/>
        <c:tickLblSkip val="1"/>
        <c:noMultiLvlLbl val="0"/>
      </c:catAx>
      <c:valAx>
        <c:axId val="15076656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FF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3870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3915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視聽教育館</a:t>
            </a:r>
          </a:p>
        </c:rich>
      </c:tx>
      <c:layout>
        <c:manualLayout>
          <c:xMode val="factor"/>
          <c:yMode val="factor"/>
          <c:x val="-0.07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2675"/>
          <c:w val="0.75575"/>
          <c:h val="0.86225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'35-指數與實用度數'!$C$57:$N$57</c:f>
              <c:numCache>
                <c:ptCount val="12"/>
                <c:pt idx="0">
                  <c:v>67</c:v>
                </c:pt>
                <c:pt idx="1">
                  <c:v>39</c:v>
                </c:pt>
                <c:pt idx="2">
                  <c:v>75</c:v>
                </c:pt>
                <c:pt idx="3">
                  <c:v>151</c:v>
                </c:pt>
                <c:pt idx="4">
                  <c:v>183</c:v>
                </c:pt>
                <c:pt idx="5">
                  <c:v>69</c:v>
                </c:pt>
                <c:pt idx="6">
                  <c:v>73</c:v>
                </c:pt>
                <c:pt idx="7">
                  <c:v>104</c:v>
                </c:pt>
                <c:pt idx="8">
                  <c:v>64</c:v>
                </c:pt>
                <c:pt idx="9">
                  <c:v>74</c:v>
                </c:pt>
                <c:pt idx="10">
                  <c:v>88</c:v>
                </c:pt>
                <c:pt idx="11">
                  <c:v>79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'35-指數與實用度數'!$C$59:$N$59</c:f>
              <c:numCache>
                <c:ptCount val="12"/>
                <c:pt idx="0">
                  <c:v>92</c:v>
                </c:pt>
                <c:pt idx="1">
                  <c:v>27</c:v>
                </c:pt>
                <c:pt idx="2">
                  <c:v>64</c:v>
                </c:pt>
                <c:pt idx="3">
                  <c:v>71</c:v>
                </c:pt>
                <c:pt idx="4">
                  <c:v>128</c:v>
                </c:pt>
                <c:pt idx="5">
                  <c:v>54</c:v>
                </c:pt>
                <c:pt idx="6">
                  <c:v>112</c:v>
                </c:pt>
                <c:pt idx="7">
                  <c:v>50</c:v>
                </c:pt>
                <c:pt idx="8">
                  <c:v>93</c:v>
                </c:pt>
                <c:pt idx="9">
                  <c:v>76</c:v>
                </c:pt>
                <c:pt idx="10">
                  <c:v>79</c:v>
                </c:pt>
                <c:pt idx="11">
                  <c:v>28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'35-指數與實用度數'!$C$61:$N$61</c:f>
              <c:numCache>
                <c:ptCount val="12"/>
                <c:pt idx="0">
                  <c:v>80</c:v>
                </c:pt>
                <c:pt idx="1">
                  <c:v>43</c:v>
                </c:pt>
                <c:pt idx="2">
                  <c:v>67</c:v>
                </c:pt>
                <c:pt idx="3">
                  <c:v>55</c:v>
                </c:pt>
                <c:pt idx="4">
                  <c:v>61</c:v>
                </c:pt>
                <c:pt idx="5">
                  <c:v>88</c:v>
                </c:pt>
                <c:pt idx="6">
                  <c:v>38</c:v>
                </c:pt>
                <c:pt idx="7">
                  <c:v>33</c:v>
                </c:pt>
                <c:pt idx="8">
                  <c:v>67</c:v>
                </c:pt>
                <c:pt idx="9">
                  <c:v>83</c:v>
                </c:pt>
                <c:pt idx="10">
                  <c:v>82</c:v>
                </c:pt>
                <c:pt idx="11">
                  <c:v>91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'35-指數與實用度數'!$C$63:$N$63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59</c:v>
                </c:pt>
                <c:pt idx="3">
                  <c:v>59</c:v>
                </c:pt>
                <c:pt idx="4">
                  <c:v>89</c:v>
                </c:pt>
                <c:pt idx="5">
                  <c:v>58</c:v>
                </c:pt>
                <c:pt idx="6">
                  <c:v>24</c:v>
                </c:pt>
                <c:pt idx="7">
                  <c:v>19</c:v>
                </c:pt>
                <c:pt idx="8">
                  <c:v>25</c:v>
                </c:pt>
                <c:pt idx="9">
                  <c:v>65</c:v>
                </c:pt>
                <c:pt idx="10">
                  <c:v>104</c:v>
                </c:pt>
                <c:pt idx="11">
                  <c:v>44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'35-指數與實用度數'!$C$65:$N$65</c:f>
              <c:numCache>
                <c:ptCount val="12"/>
                <c:pt idx="0">
                  <c:v>60</c:v>
                </c:pt>
              </c:numCache>
            </c:numRef>
          </c:val>
        </c:ser>
        <c:axId val="1472177"/>
        <c:axId val="13249594"/>
      </c:barChart>
      <c:catAx>
        <c:axId val="1472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249594"/>
        <c:crosses val="autoZero"/>
        <c:auto val="1"/>
        <c:lblOffset val="100"/>
        <c:tickLblSkip val="1"/>
        <c:noMultiLvlLbl val="0"/>
      </c:catAx>
      <c:valAx>
        <c:axId val="1324959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FF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47217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75"/>
          <c:y val="0.44225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司令台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2025"/>
          <c:w val="0.86375"/>
          <c:h val="0.83375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'35-指數與實用度數'!$C$323:$N$323</c:f>
              <c:numCache>
                <c:ptCount val="12"/>
                <c:pt idx="0">
                  <c:v>53</c:v>
                </c:pt>
                <c:pt idx="1">
                  <c:v>38</c:v>
                </c:pt>
                <c:pt idx="2">
                  <c:v>33</c:v>
                </c:pt>
                <c:pt idx="3">
                  <c:v>47</c:v>
                </c:pt>
                <c:pt idx="4">
                  <c:v>140</c:v>
                </c:pt>
                <c:pt idx="5">
                  <c:v>127</c:v>
                </c:pt>
                <c:pt idx="6">
                  <c:v>138</c:v>
                </c:pt>
                <c:pt idx="7">
                  <c:v>208</c:v>
                </c:pt>
                <c:pt idx="8">
                  <c:v>363</c:v>
                </c:pt>
                <c:pt idx="9">
                  <c:v>196</c:v>
                </c:pt>
                <c:pt idx="10">
                  <c:v>156</c:v>
                </c:pt>
                <c:pt idx="11">
                  <c:v>119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'35-指數與實用度數'!$C$325:$N$325</c:f>
              <c:numCache>
                <c:ptCount val="12"/>
                <c:pt idx="0">
                  <c:v>113</c:v>
                </c:pt>
                <c:pt idx="1">
                  <c:v>34</c:v>
                </c:pt>
                <c:pt idx="2">
                  <c:v>147</c:v>
                </c:pt>
                <c:pt idx="3">
                  <c:v>110</c:v>
                </c:pt>
                <c:pt idx="4">
                  <c:v>131</c:v>
                </c:pt>
                <c:pt idx="5">
                  <c:v>144</c:v>
                </c:pt>
                <c:pt idx="6">
                  <c:v>151</c:v>
                </c:pt>
                <c:pt idx="7">
                  <c:v>110</c:v>
                </c:pt>
                <c:pt idx="8">
                  <c:v>98</c:v>
                </c:pt>
                <c:pt idx="9">
                  <c:v>144</c:v>
                </c:pt>
                <c:pt idx="10">
                  <c:v>93</c:v>
                </c:pt>
                <c:pt idx="11">
                  <c:v>46</c:v>
                </c:pt>
              </c:numCache>
            </c:numRef>
          </c:val>
        </c:ser>
        <c:ser>
          <c:idx val="4"/>
          <c:order val="2"/>
          <c:tx>
            <c:v>97年度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'35-指數與實用度數'!$C$327:$N$327</c:f>
              <c:numCache>
                <c:ptCount val="12"/>
                <c:pt idx="0">
                  <c:v>94</c:v>
                </c:pt>
                <c:pt idx="1">
                  <c:v>50</c:v>
                </c:pt>
                <c:pt idx="2">
                  <c:v>106</c:v>
                </c:pt>
                <c:pt idx="3">
                  <c:v>78</c:v>
                </c:pt>
                <c:pt idx="4">
                  <c:v>103</c:v>
                </c:pt>
                <c:pt idx="5">
                  <c:v>121</c:v>
                </c:pt>
                <c:pt idx="6">
                  <c:v>626</c:v>
                </c:pt>
                <c:pt idx="7">
                  <c:v>407</c:v>
                </c:pt>
                <c:pt idx="8">
                  <c:v>196</c:v>
                </c:pt>
                <c:pt idx="9">
                  <c:v>141</c:v>
                </c:pt>
                <c:pt idx="10">
                  <c:v>140</c:v>
                </c:pt>
                <c:pt idx="11">
                  <c:v>1271</c:v>
                </c:pt>
              </c:numCache>
            </c:numRef>
          </c:val>
        </c:ser>
        <c:ser>
          <c:idx val="0"/>
          <c:order val="3"/>
          <c:tx>
            <c:v>98年度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'35-指數與實用度數'!$C$329:$N$329</c:f>
              <c:numCache>
                <c:ptCount val="12"/>
                <c:pt idx="0">
                  <c:v>638</c:v>
                </c:pt>
                <c:pt idx="1">
                  <c:v>638</c:v>
                </c:pt>
                <c:pt idx="2">
                  <c:v>863</c:v>
                </c:pt>
                <c:pt idx="3">
                  <c:v>863</c:v>
                </c:pt>
                <c:pt idx="4">
                  <c:v>1962</c:v>
                </c:pt>
                <c:pt idx="5">
                  <c:v>1621</c:v>
                </c:pt>
                <c:pt idx="6">
                  <c:v>941</c:v>
                </c:pt>
                <c:pt idx="7">
                  <c:v>853</c:v>
                </c:pt>
                <c:pt idx="8">
                  <c:v>4010</c:v>
                </c:pt>
                <c:pt idx="9">
                  <c:v>4075</c:v>
                </c:pt>
                <c:pt idx="10">
                  <c:v>819</c:v>
                </c:pt>
                <c:pt idx="11">
                  <c:v>64</c:v>
                </c:pt>
              </c:numCache>
            </c:numRef>
          </c:val>
        </c:ser>
        <c:ser>
          <c:idx val="1"/>
          <c:order val="4"/>
          <c:tx>
            <c:v>99年度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'35-指數與實用度數'!$C$331:$N$331</c:f>
              <c:numCache>
                <c:ptCount val="12"/>
                <c:pt idx="0">
                  <c:v>83</c:v>
                </c:pt>
              </c:numCache>
            </c:numRef>
          </c:val>
        </c:ser>
        <c:axId val="52137483"/>
        <c:axId val="66584164"/>
      </c:barChart>
      <c:catAx>
        <c:axId val="5213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6584164"/>
        <c:crosses val="autoZero"/>
        <c:auto val="1"/>
        <c:lblOffset val="100"/>
        <c:tickLblSkip val="1"/>
        <c:noMultiLvlLbl val="0"/>
      </c:catAx>
      <c:valAx>
        <c:axId val="6658416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FF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13748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39825"/>
          <c:w val="0.09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活動中心</a:t>
            </a:r>
          </a:p>
        </c:rich>
      </c:tx>
      <c:layout>
        <c:manualLayout>
          <c:xMode val="factor"/>
          <c:yMode val="factor"/>
          <c:x val="-0.078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1175"/>
          <c:w val="0.89175"/>
          <c:h val="0.852"/>
        </c:manualLayout>
      </c:layout>
      <c:barChart>
        <c:barDir val="col"/>
        <c:grouping val="clustered"/>
        <c:varyColors val="0"/>
        <c:ser>
          <c:idx val="2"/>
          <c:order val="0"/>
          <c:tx>
            <c:v>95年度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'35-指數與實用度數'!$C$49:$N$49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</c:numCache>
            </c:numRef>
          </c:val>
        </c:ser>
        <c:ser>
          <c:idx val="3"/>
          <c:order val="1"/>
          <c:tx>
            <c:v>96年度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'35-指數與實用度數'!$C$51:$N$51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11</c:v>
                </c:pt>
                <c:pt idx="3">
                  <c:v>15</c:v>
                </c:pt>
                <c:pt idx="4">
                  <c:v>20</c:v>
                </c:pt>
                <c:pt idx="5">
                  <c:v>19</c:v>
                </c:pt>
                <c:pt idx="6">
                  <c:v>22</c:v>
                </c:pt>
                <c:pt idx="7">
                  <c:v>22</c:v>
                </c:pt>
                <c:pt idx="8">
                  <c:v>20</c:v>
                </c:pt>
              </c:numCache>
            </c:numRef>
          </c:val>
        </c:ser>
        <c:axId val="62386565"/>
        <c:axId val="24608174"/>
      </c:barChart>
      <c:catAx>
        <c:axId val="6238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608174"/>
        <c:crosses val="autoZero"/>
        <c:auto val="1"/>
        <c:lblOffset val="100"/>
        <c:tickLblSkip val="1"/>
        <c:noMultiLvlLbl val="0"/>
      </c:catAx>
      <c:valAx>
        <c:axId val="2460817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2386565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2355"/>
          <c:w val="0.09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2-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淡水校園平均每人用水量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555"/>
          <c:w val="0.85125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'10-以上總表'!$B$306</c:f>
              <c:strCache>
                <c:ptCount val="1"/>
                <c:pt idx="0">
                  <c:v>101年度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'10-以上總表'!$C$306:$N$306</c:f>
              <c:numCache>
                <c:ptCount val="12"/>
                <c:pt idx="0">
                  <c:v>1.735818181818182</c:v>
                </c:pt>
                <c:pt idx="1">
                  <c:v>1.6592727272727272</c:v>
                </c:pt>
                <c:pt idx="2">
                  <c:v>1.7121090909090908</c:v>
                </c:pt>
                <c:pt idx="3">
                  <c:v>1.775309090909091</c:v>
                </c:pt>
                <c:pt idx="4">
                  <c:v>1.7213818181818181</c:v>
                </c:pt>
                <c:pt idx="5">
                  <c:v>1.557709090909091</c:v>
                </c:pt>
                <c:pt idx="6">
                  <c:v>1.4693454545454545</c:v>
                </c:pt>
                <c:pt idx="7">
                  <c:v>1.4574909090909092</c:v>
                </c:pt>
                <c:pt idx="8">
                  <c:v>1.6497818181818182</c:v>
                </c:pt>
                <c:pt idx="9">
                  <c:v>1.913418181818182</c:v>
                </c:pt>
                <c:pt idx="10">
                  <c:v>2.0289454545454544</c:v>
                </c:pt>
                <c:pt idx="11">
                  <c:v>1.9356363636363636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'10-以上總表'!$B$307</c:f>
              <c:strCache>
                <c:ptCount val="1"/>
                <c:pt idx="0">
                  <c:v>102年度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'10-以上總表'!$C$307:$N$307</c:f>
              <c:numCache>
                <c:ptCount val="12"/>
                <c:pt idx="0">
                  <c:v>1.754218181818182</c:v>
                </c:pt>
                <c:pt idx="1">
                  <c:v>1.2233454545454545</c:v>
                </c:pt>
                <c:pt idx="2">
                  <c:v>1.843490909090909</c:v>
                </c:pt>
                <c:pt idx="3">
                  <c:v>1.7585090909090908</c:v>
                </c:pt>
                <c:pt idx="4">
                  <c:v>1.7153454545454545</c:v>
                </c:pt>
                <c:pt idx="5">
                  <c:v>1.9387272727272726</c:v>
                </c:pt>
                <c:pt idx="6">
                  <c:v>1.553490909090909</c:v>
                </c:pt>
                <c:pt idx="7">
                  <c:v>1.4852363636363637</c:v>
                </c:pt>
                <c:pt idx="8">
                  <c:v>1.4104727272727273</c:v>
                </c:pt>
                <c:pt idx="9">
                  <c:v>1.6492</c:v>
                </c:pt>
                <c:pt idx="10">
                  <c:v>1.574581818181818</c:v>
                </c:pt>
                <c:pt idx="11">
                  <c:v>1.6055636363636363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'10-以上總表'!$B$308</c:f>
              <c:strCache>
                <c:ptCount val="1"/>
                <c:pt idx="0">
                  <c:v>103年度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'10-以上總表'!$C$308:$N$308</c:f>
              <c:numCache>
                <c:ptCount val="12"/>
                <c:pt idx="0">
                  <c:v>1.4227636363636365</c:v>
                </c:pt>
                <c:pt idx="1">
                  <c:v>0.9507636363636364</c:v>
                </c:pt>
                <c:pt idx="2">
                  <c:v>1.422290909090909</c:v>
                </c:pt>
                <c:pt idx="3">
                  <c:v>1.4741454545454546</c:v>
                </c:pt>
                <c:pt idx="4">
                  <c:v>1.6204727272727273</c:v>
                </c:pt>
                <c:pt idx="5">
                  <c:v>1.6218181818181818</c:v>
                </c:pt>
                <c:pt idx="6">
                  <c:v>1.2670181818181818</c:v>
                </c:pt>
                <c:pt idx="7">
                  <c:v>1.380290909090909</c:v>
                </c:pt>
                <c:pt idx="8">
                  <c:v>1.3287272727272728</c:v>
                </c:pt>
                <c:pt idx="9">
                  <c:v>1.6979636363636363</c:v>
                </c:pt>
                <c:pt idx="10">
                  <c:v>1.8710909090909091</c:v>
                </c:pt>
                <c:pt idx="11">
                  <c:v>1.6854909090909092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'10-以上總表'!$B$309</c:f>
              <c:strCache>
                <c:ptCount val="1"/>
                <c:pt idx="0">
                  <c:v>104年度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'10-以上總表'!$C$309:$N$309</c:f>
              <c:numCache>
                <c:ptCount val="12"/>
                <c:pt idx="0">
                  <c:v>1.6414909090909091</c:v>
                </c:pt>
                <c:pt idx="1">
                  <c:v>0.8996727272727273</c:v>
                </c:pt>
                <c:pt idx="2">
                  <c:v>1.3549818181818183</c:v>
                </c:pt>
                <c:pt idx="3">
                  <c:v>1.5418181818181818</c:v>
                </c:pt>
                <c:pt idx="4">
                  <c:v>1.6385454545454545</c:v>
                </c:pt>
                <c:pt idx="5">
                  <c:v>1.634290909090909</c:v>
                </c:pt>
                <c:pt idx="6">
                  <c:v>1.3446909090909092</c:v>
                </c:pt>
                <c:pt idx="7">
                  <c:v>1.3249818181818183</c:v>
                </c:pt>
                <c:pt idx="8">
                  <c:v>1.369709090909091</c:v>
                </c:pt>
                <c:pt idx="9">
                  <c:v>1.6288363636363636</c:v>
                </c:pt>
                <c:pt idx="10">
                  <c:v>1.7376727272727273</c:v>
                </c:pt>
                <c:pt idx="11">
                  <c:v>1.4116727272727272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'10-以上總表'!$B$310</c:f>
              <c:strCache>
                <c:ptCount val="1"/>
                <c:pt idx="0">
                  <c:v>105年度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'10-以上總表'!$C$310:$N$310</c:f>
              <c:numCache>
                <c:ptCount val="12"/>
                <c:pt idx="0">
                  <c:v>1.3550909090909091</c:v>
                </c:pt>
                <c:pt idx="1">
                  <c:v>0.8193818181818182</c:v>
                </c:pt>
                <c:pt idx="2">
                  <c:v>1.2618909090909092</c:v>
                </c:pt>
                <c:pt idx="3">
                  <c:v>1.2478545454545455</c:v>
                </c:pt>
                <c:pt idx="4">
                  <c:v>1.3693818181818183</c:v>
                </c:pt>
                <c:pt idx="5">
                  <c:v>1.499090909090909</c:v>
                </c:pt>
                <c:pt idx="6">
                  <c:v>0.9867272727272727</c:v>
                </c:pt>
                <c:pt idx="7">
                  <c:v>1.1394181818181819</c:v>
                </c:pt>
                <c:pt idx="8">
                  <c:v>1.3179272727272728</c:v>
                </c:pt>
                <c:pt idx="9">
                  <c:v>1.5083272727272727</c:v>
                </c:pt>
                <c:pt idx="10">
                  <c:v>1.789490909090909</c:v>
                </c:pt>
                <c:pt idx="11">
                  <c:v>1.4268</c:v>
                </c:pt>
              </c:numCache>
            </c:numRef>
          </c:val>
          <c:smooth val="0"/>
        </c:ser>
        <c:marker val="1"/>
        <c:axId val="19398859"/>
        <c:axId val="40372004"/>
      </c:lineChart>
      <c:catAx>
        <c:axId val="1939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72004"/>
        <c:crosses val="autoZero"/>
        <c:auto val="1"/>
        <c:lblOffset val="100"/>
        <c:tickLblSkip val="1"/>
        <c:noMultiLvlLbl val="0"/>
      </c:catAx>
      <c:valAx>
        <c:axId val="403720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每人使用度數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98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4425"/>
          <c:w val="0.09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3-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蘭陽校區總用水量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6"/>
          <c:w val="0.875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'10-以上總表'!$B$270</c:f>
              <c:strCache>
                <c:ptCount val="1"/>
                <c:pt idx="0">
                  <c:v>101年度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'10-以上總表'!$C$270:$N$270</c:f>
              <c:numCache>
                <c:ptCount val="12"/>
                <c:pt idx="0">
                  <c:v>17317</c:v>
                </c:pt>
                <c:pt idx="1">
                  <c:v>17616</c:v>
                </c:pt>
                <c:pt idx="2">
                  <c:v>16289</c:v>
                </c:pt>
                <c:pt idx="3">
                  <c:v>18024</c:v>
                </c:pt>
                <c:pt idx="4">
                  <c:v>16388</c:v>
                </c:pt>
                <c:pt idx="5">
                  <c:v>13829</c:v>
                </c:pt>
                <c:pt idx="6">
                  <c:v>13817</c:v>
                </c:pt>
                <c:pt idx="7">
                  <c:v>10723</c:v>
                </c:pt>
                <c:pt idx="8">
                  <c:v>12346</c:v>
                </c:pt>
                <c:pt idx="9">
                  <c:v>14134</c:v>
                </c:pt>
                <c:pt idx="10">
                  <c:v>15436</c:v>
                </c:pt>
                <c:pt idx="11">
                  <c:v>13928</c:v>
                </c:pt>
              </c:numCache>
            </c:numRef>
          </c:val>
        </c:ser>
        <c:ser>
          <c:idx val="1"/>
          <c:order val="1"/>
          <c:tx>
            <c:strRef>
              <c:f>'10-以上總表'!$B$271</c:f>
              <c:strCache>
                <c:ptCount val="1"/>
                <c:pt idx="0">
                  <c:v>102年度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'10-以上總表'!$C$271:$N$271</c:f>
              <c:numCache>
                <c:ptCount val="12"/>
                <c:pt idx="0">
                  <c:v>7140</c:v>
                </c:pt>
                <c:pt idx="1">
                  <c:v>4631</c:v>
                </c:pt>
                <c:pt idx="2">
                  <c:v>7169</c:v>
                </c:pt>
                <c:pt idx="3">
                  <c:v>5831</c:v>
                </c:pt>
                <c:pt idx="4">
                  <c:v>7317</c:v>
                </c:pt>
                <c:pt idx="5">
                  <c:v>7098</c:v>
                </c:pt>
                <c:pt idx="6">
                  <c:v>3543</c:v>
                </c:pt>
                <c:pt idx="7">
                  <c:v>4397</c:v>
                </c:pt>
                <c:pt idx="8">
                  <c:v>4304</c:v>
                </c:pt>
                <c:pt idx="9">
                  <c:v>7454</c:v>
                </c:pt>
                <c:pt idx="10">
                  <c:v>7869</c:v>
                </c:pt>
                <c:pt idx="11">
                  <c:v>8602</c:v>
                </c:pt>
              </c:numCache>
            </c:numRef>
          </c:val>
        </c:ser>
        <c:ser>
          <c:idx val="2"/>
          <c:order val="2"/>
          <c:tx>
            <c:strRef>
              <c:f>'10-以上總表'!$B$272</c:f>
              <c:strCache>
                <c:ptCount val="1"/>
                <c:pt idx="0">
                  <c:v>103年度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'10-以上總表'!$C$272:$N$272</c:f>
              <c:numCache>
                <c:ptCount val="12"/>
                <c:pt idx="0">
                  <c:v>7295</c:v>
                </c:pt>
                <c:pt idx="1">
                  <c:v>2893</c:v>
                </c:pt>
                <c:pt idx="2">
                  <c:v>7238</c:v>
                </c:pt>
                <c:pt idx="3">
                  <c:v>5926</c:v>
                </c:pt>
                <c:pt idx="4">
                  <c:v>7700</c:v>
                </c:pt>
                <c:pt idx="5">
                  <c:v>6498</c:v>
                </c:pt>
                <c:pt idx="6">
                  <c:v>2907</c:v>
                </c:pt>
                <c:pt idx="7">
                  <c:v>2708</c:v>
                </c:pt>
                <c:pt idx="8">
                  <c:v>4149</c:v>
                </c:pt>
                <c:pt idx="9">
                  <c:v>6651</c:v>
                </c:pt>
                <c:pt idx="10">
                  <c:v>7389</c:v>
                </c:pt>
                <c:pt idx="11">
                  <c:v>7354</c:v>
                </c:pt>
              </c:numCache>
            </c:numRef>
          </c:val>
        </c:ser>
        <c:ser>
          <c:idx val="3"/>
          <c:order val="3"/>
          <c:tx>
            <c:strRef>
              <c:f>'10-以上總表'!$B$273</c:f>
              <c:strCache>
                <c:ptCount val="1"/>
                <c:pt idx="0">
                  <c:v>104年度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'10-以上總表'!$C$273:$N$273</c:f>
              <c:numCache>
                <c:ptCount val="12"/>
                <c:pt idx="0">
                  <c:v>6881</c:v>
                </c:pt>
                <c:pt idx="1">
                  <c:v>2622</c:v>
                </c:pt>
                <c:pt idx="2">
                  <c:v>6520</c:v>
                </c:pt>
                <c:pt idx="3">
                  <c:v>4981</c:v>
                </c:pt>
                <c:pt idx="4">
                  <c:v>7058</c:v>
                </c:pt>
                <c:pt idx="5">
                  <c:v>6861</c:v>
                </c:pt>
                <c:pt idx="6">
                  <c:v>5382</c:v>
                </c:pt>
                <c:pt idx="7">
                  <c:v>5254</c:v>
                </c:pt>
                <c:pt idx="8">
                  <c:v>8504</c:v>
                </c:pt>
                <c:pt idx="9">
                  <c:v>9967</c:v>
                </c:pt>
                <c:pt idx="10">
                  <c:v>9941</c:v>
                </c:pt>
                <c:pt idx="11">
                  <c:v>8663</c:v>
                </c:pt>
              </c:numCache>
            </c:numRef>
          </c:val>
        </c:ser>
        <c:ser>
          <c:idx val="4"/>
          <c:order val="4"/>
          <c:tx>
            <c:strRef>
              <c:f>'10-以上總表'!$B$274</c:f>
              <c:strCache>
                <c:ptCount val="1"/>
                <c:pt idx="0">
                  <c:v>105年度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'10-以上總表'!$C$274:$N$274</c:f>
              <c:numCache>
                <c:ptCount val="12"/>
                <c:pt idx="0">
                  <c:v>8235</c:v>
                </c:pt>
                <c:pt idx="1">
                  <c:v>4780</c:v>
                </c:pt>
                <c:pt idx="2">
                  <c:v>8364</c:v>
                </c:pt>
                <c:pt idx="3">
                  <c:v>7019</c:v>
                </c:pt>
                <c:pt idx="4">
                  <c:v>8177</c:v>
                </c:pt>
                <c:pt idx="5">
                  <c:v>7258</c:v>
                </c:pt>
                <c:pt idx="6">
                  <c:v>2804</c:v>
                </c:pt>
                <c:pt idx="7">
                  <c:v>3033</c:v>
                </c:pt>
                <c:pt idx="8">
                  <c:v>5980</c:v>
                </c:pt>
                <c:pt idx="9">
                  <c:v>8794</c:v>
                </c:pt>
                <c:pt idx="10">
                  <c:v>10458</c:v>
                </c:pt>
                <c:pt idx="11">
                  <c:v>8549</c:v>
                </c:pt>
              </c:numCache>
            </c:numRef>
          </c:val>
        </c:ser>
        <c:axId val="27803717"/>
        <c:axId val="48906862"/>
      </c:barChart>
      <c:catAx>
        <c:axId val="27803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06862"/>
        <c:crosses val="autoZero"/>
        <c:auto val="1"/>
        <c:lblOffset val="100"/>
        <c:tickLblSkip val="1"/>
        <c:noMultiLvlLbl val="0"/>
      </c:catAx>
      <c:valAx>
        <c:axId val="489068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03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5"/>
          <c:y val="0.43425"/>
          <c:w val="0.0675"/>
          <c:h val="0.19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3-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蘭陽校區平均每人用水量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0605"/>
          <c:w val="0.8527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'10-以上總表'!$B$333</c:f>
              <c:strCache>
                <c:ptCount val="1"/>
                <c:pt idx="0">
                  <c:v>101年度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'10-以上總表'!$C$333:$N$333</c:f>
              <c:numCache>
                <c:ptCount val="12"/>
                <c:pt idx="0">
                  <c:v>32.9847619047619</c:v>
                </c:pt>
                <c:pt idx="1">
                  <c:v>33.55428571428571</c:v>
                </c:pt>
                <c:pt idx="2">
                  <c:v>31.026666666666667</c:v>
                </c:pt>
                <c:pt idx="3">
                  <c:v>34.331428571428575</c:v>
                </c:pt>
                <c:pt idx="4">
                  <c:v>31.215238095238096</c:v>
                </c:pt>
                <c:pt idx="5">
                  <c:v>26.34095238095238</c:v>
                </c:pt>
                <c:pt idx="6">
                  <c:v>17.121437422552663</c:v>
                </c:pt>
                <c:pt idx="7">
                  <c:v>13.287484510532838</c:v>
                </c:pt>
                <c:pt idx="8">
                  <c:v>15.298636926889715</c:v>
                </c:pt>
                <c:pt idx="9">
                  <c:v>17.514250309789343</c:v>
                </c:pt>
                <c:pt idx="10">
                  <c:v>19.127633209417596</c:v>
                </c:pt>
                <c:pt idx="11">
                  <c:v>17.258983890954152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'10-以上總表'!$B$334</c:f>
              <c:strCache>
                <c:ptCount val="1"/>
                <c:pt idx="0">
                  <c:v>102年度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'10-以上總表'!$C$334:$N$334</c:f>
              <c:numCache>
                <c:ptCount val="12"/>
                <c:pt idx="0">
                  <c:v>13.6</c:v>
                </c:pt>
                <c:pt idx="1">
                  <c:v>8.82095238095238</c:v>
                </c:pt>
                <c:pt idx="2">
                  <c:v>13.655238095238095</c:v>
                </c:pt>
                <c:pt idx="3">
                  <c:v>11.106666666666667</c:v>
                </c:pt>
                <c:pt idx="4">
                  <c:v>13.937142857142858</c:v>
                </c:pt>
                <c:pt idx="5">
                  <c:v>13.52</c:v>
                </c:pt>
                <c:pt idx="6">
                  <c:v>4.390334572490707</c:v>
                </c:pt>
                <c:pt idx="7">
                  <c:v>5.448574969021066</c:v>
                </c:pt>
                <c:pt idx="8">
                  <c:v>5.333333333333333</c:v>
                </c:pt>
                <c:pt idx="9">
                  <c:v>9.236679058240396</c:v>
                </c:pt>
                <c:pt idx="10">
                  <c:v>9.75092936802974</c:v>
                </c:pt>
                <c:pt idx="11">
                  <c:v>10.659231722428748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'10-以上總表'!$B$335</c:f>
              <c:strCache>
                <c:ptCount val="1"/>
                <c:pt idx="0">
                  <c:v>103年度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'10-以上總表'!$C$335:$N$335</c:f>
              <c:numCache>
                <c:ptCount val="12"/>
                <c:pt idx="0">
                  <c:v>13.895238095238096</c:v>
                </c:pt>
                <c:pt idx="1">
                  <c:v>5.51047619047619</c:v>
                </c:pt>
                <c:pt idx="2">
                  <c:v>13.786666666666667</c:v>
                </c:pt>
                <c:pt idx="3">
                  <c:v>11.287619047619048</c:v>
                </c:pt>
                <c:pt idx="4">
                  <c:v>14.666666666666666</c:v>
                </c:pt>
                <c:pt idx="5">
                  <c:v>12.377142857142857</c:v>
                </c:pt>
                <c:pt idx="6">
                  <c:v>3.6022304832713754</c:v>
                </c:pt>
                <c:pt idx="7">
                  <c:v>3.355638166047088</c:v>
                </c:pt>
                <c:pt idx="8">
                  <c:v>5.141263940520446</c:v>
                </c:pt>
                <c:pt idx="9">
                  <c:v>8.241635687732343</c:v>
                </c:pt>
                <c:pt idx="10">
                  <c:v>9.156133828996282</c:v>
                </c:pt>
                <c:pt idx="11">
                  <c:v>9.11276332094176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'10-以上總表'!$B$336</c:f>
              <c:strCache>
                <c:ptCount val="1"/>
                <c:pt idx="0">
                  <c:v>104年度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'10-以上總表'!$C$336:$N$336</c:f>
              <c:numCache>
                <c:ptCount val="12"/>
                <c:pt idx="0">
                  <c:v>13.106666666666667</c:v>
                </c:pt>
                <c:pt idx="1">
                  <c:v>4.994285714285715</c:v>
                </c:pt>
                <c:pt idx="2">
                  <c:v>12.41904761904762</c:v>
                </c:pt>
                <c:pt idx="3">
                  <c:v>9.487619047619047</c:v>
                </c:pt>
                <c:pt idx="4">
                  <c:v>13.443809523809524</c:v>
                </c:pt>
                <c:pt idx="5">
                  <c:v>13.06857142857143</c:v>
                </c:pt>
                <c:pt idx="6">
                  <c:v>6.669144981412639</c:v>
                </c:pt>
                <c:pt idx="7">
                  <c:v>6.510532837670384</c:v>
                </c:pt>
                <c:pt idx="8">
                  <c:v>10.537794299876085</c:v>
                </c:pt>
                <c:pt idx="9">
                  <c:v>12.350681536555143</c:v>
                </c:pt>
                <c:pt idx="10">
                  <c:v>12.318463444857496</c:v>
                </c:pt>
                <c:pt idx="11">
                  <c:v>10.734820322180918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'10-以上總表'!$B$337</c:f>
              <c:strCache>
                <c:ptCount val="1"/>
                <c:pt idx="0">
                  <c:v>105年度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'10-以上總表'!$C$337:$N$337</c:f>
              <c:numCache>
                <c:ptCount val="12"/>
                <c:pt idx="0">
                  <c:v>15.685714285714285</c:v>
                </c:pt>
                <c:pt idx="1">
                  <c:v>9.104761904761904</c:v>
                </c:pt>
                <c:pt idx="2">
                  <c:v>15.93142857142857</c:v>
                </c:pt>
                <c:pt idx="3">
                  <c:v>13.369523809523809</c:v>
                </c:pt>
                <c:pt idx="4">
                  <c:v>15.575238095238095</c:v>
                </c:pt>
                <c:pt idx="5">
                  <c:v>13.824761904761905</c:v>
                </c:pt>
                <c:pt idx="6">
                  <c:v>3.4745972738537794</c:v>
                </c:pt>
                <c:pt idx="7">
                  <c:v>3.758364312267658</c:v>
                </c:pt>
                <c:pt idx="8">
                  <c:v>7.410161090458488</c:v>
                </c:pt>
                <c:pt idx="9">
                  <c:v>10.897149938042132</c:v>
                </c:pt>
                <c:pt idx="10">
                  <c:v>12.95910780669145</c:v>
                </c:pt>
                <c:pt idx="11">
                  <c:v>10.593556381660472</c:v>
                </c:pt>
              </c:numCache>
            </c:numRef>
          </c:val>
          <c:smooth val="0"/>
        </c:ser>
        <c:marker val="1"/>
        <c:axId val="37508575"/>
        <c:axId val="2032856"/>
      </c:lineChart>
      <c:catAx>
        <c:axId val="37508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2856"/>
        <c:crosses val="autoZero"/>
        <c:auto val="1"/>
        <c:lblOffset val="100"/>
        <c:tickLblSkip val="1"/>
        <c:noMultiLvlLbl val="0"/>
      </c:catAx>
      <c:valAx>
        <c:axId val="20328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每人使用的度數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08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5"/>
          <c:y val="0.44"/>
          <c:w val="0.08925"/>
          <c:h val="0.1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4-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工學大樓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65"/>
          <c:w val="0.875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'10-以上總表'!$B$9</c:f>
              <c:strCache>
                <c:ptCount val="1"/>
                <c:pt idx="0">
                  <c:v>101年度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'10-以上總表'!$C$9:$N$9</c:f>
              <c:numCache>
                <c:ptCount val="12"/>
                <c:pt idx="0">
                  <c:v>772</c:v>
                </c:pt>
                <c:pt idx="1">
                  <c:v>3715</c:v>
                </c:pt>
                <c:pt idx="2">
                  <c:v>2424</c:v>
                </c:pt>
                <c:pt idx="3">
                  <c:v>578</c:v>
                </c:pt>
                <c:pt idx="4">
                  <c:v>98</c:v>
                </c:pt>
                <c:pt idx="5">
                  <c:v>70</c:v>
                </c:pt>
                <c:pt idx="6">
                  <c:v>73</c:v>
                </c:pt>
                <c:pt idx="7">
                  <c:v>100</c:v>
                </c:pt>
                <c:pt idx="8">
                  <c:v>212</c:v>
                </c:pt>
                <c:pt idx="9">
                  <c:v>422</c:v>
                </c:pt>
                <c:pt idx="10">
                  <c:v>1157</c:v>
                </c:pt>
                <c:pt idx="11">
                  <c:v>2018</c:v>
                </c:pt>
              </c:numCache>
            </c:numRef>
          </c:val>
        </c:ser>
        <c:ser>
          <c:idx val="1"/>
          <c:order val="1"/>
          <c:tx>
            <c:strRef>
              <c:f>'10-以上總表'!$B$10</c:f>
              <c:strCache>
                <c:ptCount val="1"/>
                <c:pt idx="0">
                  <c:v>102年度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'10-以上總表'!$C$10:$N$10</c:f>
              <c:numCache>
                <c:ptCount val="12"/>
                <c:pt idx="0">
                  <c:v>2625</c:v>
                </c:pt>
                <c:pt idx="1">
                  <c:v>0</c:v>
                </c:pt>
                <c:pt idx="2">
                  <c:v>5456</c:v>
                </c:pt>
                <c:pt idx="3">
                  <c:v>5000</c:v>
                </c:pt>
                <c:pt idx="4">
                  <c:v>2512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strRef>
              <c:f>'10-以上總表'!$B$11</c:f>
              <c:strCache>
                <c:ptCount val="1"/>
                <c:pt idx="0">
                  <c:v>103年度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'10-以上總表'!$C$11:$N$11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'10-以上總表'!$B$12</c:f>
              <c:strCache>
                <c:ptCount val="1"/>
                <c:pt idx="0">
                  <c:v>104年度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'10-以上總表'!$C$12:$N$12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'10-以上總表'!$B$13</c:f>
              <c:strCache>
                <c:ptCount val="1"/>
                <c:pt idx="0">
                  <c:v>105年度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'10-以上總表'!$C$13:$N$13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3136</c:v>
                </c:pt>
                <c:pt idx="9">
                  <c:v>4061</c:v>
                </c:pt>
                <c:pt idx="10">
                  <c:v>4243</c:v>
                </c:pt>
                <c:pt idx="11">
                  <c:v>4477</c:v>
                </c:pt>
              </c:numCache>
            </c:numRef>
          </c:val>
        </c:ser>
        <c:axId val="18295705"/>
        <c:axId val="30443618"/>
      </c:barChart>
      <c:catAx>
        <c:axId val="18295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3618"/>
        <c:crosses val="autoZero"/>
        <c:auto val="1"/>
        <c:lblOffset val="100"/>
        <c:tickLblSkip val="1"/>
        <c:noMultiLvlLbl val="0"/>
      </c:catAx>
      <c:valAx>
        <c:axId val="304436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95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5"/>
          <c:y val="0.4355"/>
          <c:w val="0.06775"/>
          <c:h val="0.19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5-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商管大樓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6475"/>
          <c:w val="0.8742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'10-以上總表'!$B$36</c:f>
              <c:strCache>
                <c:ptCount val="1"/>
                <c:pt idx="0">
                  <c:v>101年度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'10-以上總表'!$C$36:$N$36</c:f>
              <c:numCache>
                <c:ptCount val="12"/>
                <c:pt idx="0">
                  <c:v>16136</c:v>
                </c:pt>
                <c:pt idx="1">
                  <c:v>13052</c:v>
                </c:pt>
                <c:pt idx="2">
                  <c:v>17721</c:v>
                </c:pt>
                <c:pt idx="3">
                  <c:v>18668</c:v>
                </c:pt>
                <c:pt idx="4">
                  <c:v>16205</c:v>
                </c:pt>
                <c:pt idx="5">
                  <c:v>15000</c:v>
                </c:pt>
                <c:pt idx="6">
                  <c:v>16617</c:v>
                </c:pt>
                <c:pt idx="7">
                  <c:v>14682</c:v>
                </c:pt>
                <c:pt idx="8">
                  <c:v>17415</c:v>
                </c:pt>
                <c:pt idx="9">
                  <c:v>18149</c:v>
                </c:pt>
                <c:pt idx="10">
                  <c:v>17867</c:v>
                </c:pt>
                <c:pt idx="11">
                  <c:v>16979</c:v>
                </c:pt>
              </c:numCache>
            </c:numRef>
          </c:val>
        </c:ser>
        <c:ser>
          <c:idx val="1"/>
          <c:order val="1"/>
          <c:tx>
            <c:strRef>
              <c:f>'10-以上總表'!$B$37</c:f>
              <c:strCache>
                <c:ptCount val="1"/>
                <c:pt idx="0">
                  <c:v>102年度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'10-以上總表'!$C$37:$N$37</c:f>
              <c:numCache>
                <c:ptCount val="12"/>
                <c:pt idx="0">
                  <c:v>14362</c:v>
                </c:pt>
                <c:pt idx="1">
                  <c:v>12892</c:v>
                </c:pt>
                <c:pt idx="2">
                  <c:v>15091</c:v>
                </c:pt>
                <c:pt idx="3">
                  <c:v>16000</c:v>
                </c:pt>
                <c:pt idx="4">
                  <c:v>15576</c:v>
                </c:pt>
                <c:pt idx="5">
                  <c:v>20092</c:v>
                </c:pt>
                <c:pt idx="6">
                  <c:v>13939</c:v>
                </c:pt>
                <c:pt idx="7">
                  <c:v>7104</c:v>
                </c:pt>
                <c:pt idx="8">
                  <c:v>7506</c:v>
                </c:pt>
                <c:pt idx="9">
                  <c:v>13009</c:v>
                </c:pt>
                <c:pt idx="10">
                  <c:v>15126</c:v>
                </c:pt>
                <c:pt idx="11">
                  <c:v>19601</c:v>
                </c:pt>
              </c:numCache>
            </c:numRef>
          </c:val>
        </c:ser>
        <c:ser>
          <c:idx val="2"/>
          <c:order val="2"/>
          <c:tx>
            <c:strRef>
              <c:f>'10-以上總表'!$B$38</c:f>
              <c:strCache>
                <c:ptCount val="1"/>
                <c:pt idx="0">
                  <c:v>103年度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'10-以上總表'!$C$38:$N$38</c:f>
              <c:numCache>
                <c:ptCount val="12"/>
                <c:pt idx="0">
                  <c:v>9911</c:v>
                </c:pt>
                <c:pt idx="1">
                  <c:v>8678</c:v>
                </c:pt>
                <c:pt idx="2">
                  <c:v>12840</c:v>
                </c:pt>
                <c:pt idx="3">
                  <c:v>17497</c:v>
                </c:pt>
                <c:pt idx="4">
                  <c:v>17497</c:v>
                </c:pt>
                <c:pt idx="5">
                  <c:v>19386</c:v>
                </c:pt>
                <c:pt idx="6">
                  <c:v>18318</c:v>
                </c:pt>
                <c:pt idx="7">
                  <c:v>21948</c:v>
                </c:pt>
                <c:pt idx="8">
                  <c:v>19152</c:v>
                </c:pt>
                <c:pt idx="9">
                  <c:v>15805</c:v>
                </c:pt>
                <c:pt idx="10">
                  <c:v>17485</c:v>
                </c:pt>
                <c:pt idx="11">
                  <c:v>15196</c:v>
                </c:pt>
              </c:numCache>
            </c:numRef>
          </c:val>
        </c:ser>
        <c:ser>
          <c:idx val="3"/>
          <c:order val="3"/>
          <c:tx>
            <c:strRef>
              <c:f>'10-以上總表'!$B$39</c:f>
              <c:strCache>
                <c:ptCount val="1"/>
                <c:pt idx="0">
                  <c:v>104年度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'10-以上總表'!$C$39:$M$39</c:f>
              <c:numCache>
                <c:ptCount val="11"/>
                <c:pt idx="0">
                  <c:v>15795</c:v>
                </c:pt>
                <c:pt idx="1">
                  <c:v>8034</c:v>
                </c:pt>
                <c:pt idx="2">
                  <c:v>10665</c:v>
                </c:pt>
                <c:pt idx="3">
                  <c:v>15458</c:v>
                </c:pt>
                <c:pt idx="4">
                  <c:v>16817</c:v>
                </c:pt>
                <c:pt idx="5">
                  <c:v>16228</c:v>
                </c:pt>
                <c:pt idx="6">
                  <c:v>14368</c:v>
                </c:pt>
                <c:pt idx="7">
                  <c:v>18876</c:v>
                </c:pt>
                <c:pt idx="8">
                  <c:v>15626</c:v>
                </c:pt>
                <c:pt idx="9">
                  <c:v>17964</c:v>
                </c:pt>
                <c:pt idx="10">
                  <c:v>17153</c:v>
                </c:pt>
              </c:numCache>
            </c:numRef>
          </c:val>
        </c:ser>
        <c:ser>
          <c:idx val="4"/>
          <c:order val="4"/>
          <c:tx>
            <c:strRef>
              <c:f>'10-以上總表'!$B$40</c:f>
              <c:strCache>
                <c:ptCount val="1"/>
                <c:pt idx="0">
                  <c:v>105年度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'10-以上總表'!$C$40:$N$40</c:f>
              <c:numCache>
                <c:ptCount val="12"/>
                <c:pt idx="0">
                  <c:v>16978</c:v>
                </c:pt>
                <c:pt idx="1">
                  <c:v>8897</c:v>
                </c:pt>
                <c:pt idx="2">
                  <c:v>13824</c:v>
                </c:pt>
                <c:pt idx="3">
                  <c:v>14564</c:v>
                </c:pt>
                <c:pt idx="4">
                  <c:v>16888</c:v>
                </c:pt>
                <c:pt idx="5">
                  <c:v>17592</c:v>
                </c:pt>
                <c:pt idx="6">
                  <c:v>15062</c:v>
                </c:pt>
                <c:pt idx="7">
                  <c:v>15285</c:v>
                </c:pt>
                <c:pt idx="8">
                  <c:v>14111</c:v>
                </c:pt>
                <c:pt idx="9">
                  <c:v>5138</c:v>
                </c:pt>
                <c:pt idx="10">
                  <c:v>4938</c:v>
                </c:pt>
                <c:pt idx="11">
                  <c:v>3591</c:v>
                </c:pt>
              </c:numCache>
            </c:numRef>
          </c:val>
        </c:ser>
        <c:ser>
          <c:idx val="5"/>
          <c:order val="5"/>
          <c:tx>
            <c:strRef>
              <c:f>'10-以上總表'!$B$42</c:f>
              <c:strCache>
                <c:ptCount val="1"/>
                <c:pt idx="0">
                  <c:v>107年度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'10-以上總表'!$C$42:$N$42</c:f>
              <c:numCache>
                <c:ptCount val="12"/>
                <c:pt idx="0">
                  <c:v>14757</c:v>
                </c:pt>
                <c:pt idx="1">
                  <c:v>14539</c:v>
                </c:pt>
                <c:pt idx="2">
                  <c:v>14978</c:v>
                </c:pt>
                <c:pt idx="3">
                  <c:v>14109</c:v>
                </c:pt>
                <c:pt idx="4">
                  <c:v>17838</c:v>
                </c:pt>
                <c:pt idx="5">
                  <c:v>18623</c:v>
                </c:pt>
                <c:pt idx="6">
                  <c:v>13813</c:v>
                </c:pt>
                <c:pt idx="7">
                  <c:v>13636</c:v>
                </c:pt>
                <c:pt idx="8">
                  <c:v>12415</c:v>
                </c:pt>
                <c:pt idx="9">
                  <c:v>19030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557107"/>
        <c:axId val="50013964"/>
      </c:barChart>
      <c:catAx>
        <c:axId val="5557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13964"/>
        <c:crosses val="autoZero"/>
        <c:auto val="1"/>
        <c:lblOffset val="100"/>
        <c:tickLblSkip val="1"/>
        <c:noMultiLvlLbl val="0"/>
      </c:catAx>
      <c:valAx>
        <c:axId val="500139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25"/>
          <c:y val="0.4155"/>
          <c:w val="0.06775"/>
          <c:h val="0.2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6-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臨時水塔〈驚聲大樓、海博館、會文館、文學館、科學館、化學館、宮燈教室、視教館、行政大樓〉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1675"/>
          <c:w val="0.884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'10-以上總表'!$B$140</c:f>
              <c:strCache>
                <c:ptCount val="1"/>
                <c:pt idx="0">
                  <c:v>101年度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'10-以上總表'!$C$140:$N$140</c:f>
              <c:numCache>
                <c:ptCount val="12"/>
                <c:pt idx="0">
                  <c:v>8532</c:v>
                </c:pt>
                <c:pt idx="1">
                  <c:v>8497</c:v>
                </c:pt>
                <c:pt idx="2">
                  <c:v>8763</c:v>
                </c:pt>
                <c:pt idx="3">
                  <c:v>9328</c:v>
                </c:pt>
                <c:pt idx="4">
                  <c:v>8931</c:v>
                </c:pt>
                <c:pt idx="5">
                  <c:v>7365</c:v>
                </c:pt>
                <c:pt idx="6">
                  <c:v>8059</c:v>
                </c:pt>
                <c:pt idx="7">
                  <c:v>6704</c:v>
                </c:pt>
                <c:pt idx="8">
                  <c:v>7606</c:v>
                </c:pt>
                <c:pt idx="9">
                  <c:v>8540</c:v>
                </c:pt>
                <c:pt idx="10">
                  <c:v>9658</c:v>
                </c:pt>
                <c:pt idx="11">
                  <c:v>9471</c:v>
                </c:pt>
              </c:numCache>
            </c:numRef>
          </c:val>
        </c:ser>
        <c:ser>
          <c:idx val="1"/>
          <c:order val="1"/>
          <c:tx>
            <c:strRef>
              <c:f>'10-以上總表'!$B$141</c:f>
              <c:strCache>
                <c:ptCount val="1"/>
                <c:pt idx="0">
                  <c:v>102年度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'10-以上總表'!$C$141:$N$141</c:f>
              <c:numCache>
                <c:ptCount val="12"/>
                <c:pt idx="0">
                  <c:v>8613</c:v>
                </c:pt>
                <c:pt idx="1">
                  <c:v>7492</c:v>
                </c:pt>
                <c:pt idx="2">
                  <c:v>10212</c:v>
                </c:pt>
                <c:pt idx="3">
                  <c:v>10707</c:v>
                </c:pt>
                <c:pt idx="4">
                  <c:v>11315</c:v>
                </c:pt>
                <c:pt idx="5">
                  <c:v>12017</c:v>
                </c:pt>
                <c:pt idx="6">
                  <c:v>10160</c:v>
                </c:pt>
                <c:pt idx="7">
                  <c:v>10160</c:v>
                </c:pt>
                <c:pt idx="8">
                  <c:v>7834</c:v>
                </c:pt>
                <c:pt idx="9">
                  <c:v>5433</c:v>
                </c:pt>
                <c:pt idx="10">
                  <c:v>8469</c:v>
                </c:pt>
                <c:pt idx="11">
                  <c:v>8549</c:v>
                </c:pt>
              </c:numCache>
            </c:numRef>
          </c:val>
        </c:ser>
        <c:ser>
          <c:idx val="2"/>
          <c:order val="2"/>
          <c:tx>
            <c:strRef>
              <c:f>'10-以上總表'!$B$142</c:f>
              <c:strCache>
                <c:ptCount val="1"/>
                <c:pt idx="0">
                  <c:v>103年度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'10-以上總表'!$C$142:$N$142</c:f>
              <c:numCache>
                <c:ptCount val="12"/>
                <c:pt idx="0">
                  <c:v>8631</c:v>
                </c:pt>
                <c:pt idx="1">
                  <c:v>1773</c:v>
                </c:pt>
                <c:pt idx="2">
                  <c:v>7845</c:v>
                </c:pt>
                <c:pt idx="3">
                  <c:v>7486</c:v>
                </c:pt>
                <c:pt idx="4">
                  <c:v>9344</c:v>
                </c:pt>
                <c:pt idx="5">
                  <c:v>7952</c:v>
                </c:pt>
                <c:pt idx="6">
                  <c:v>2935</c:v>
                </c:pt>
                <c:pt idx="7">
                  <c:v>2934</c:v>
                </c:pt>
                <c:pt idx="8">
                  <c:v>3689</c:v>
                </c:pt>
                <c:pt idx="9">
                  <c:v>6812</c:v>
                </c:pt>
                <c:pt idx="10">
                  <c:v>7958</c:v>
                </c:pt>
                <c:pt idx="11">
                  <c:v>7577</c:v>
                </c:pt>
              </c:numCache>
            </c:numRef>
          </c:val>
        </c:ser>
        <c:ser>
          <c:idx val="3"/>
          <c:order val="3"/>
          <c:tx>
            <c:strRef>
              <c:f>'10-以上總表'!$B$143</c:f>
              <c:strCache>
                <c:ptCount val="1"/>
                <c:pt idx="0">
                  <c:v>104年度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'10-以上總表'!$C$143:$N$143</c:f>
              <c:numCache>
                <c:ptCount val="12"/>
                <c:pt idx="0">
                  <c:v>7898</c:v>
                </c:pt>
                <c:pt idx="1">
                  <c:v>2180</c:v>
                </c:pt>
                <c:pt idx="2">
                  <c:v>6275</c:v>
                </c:pt>
                <c:pt idx="3">
                  <c:v>6140</c:v>
                </c:pt>
                <c:pt idx="4">
                  <c:v>6785</c:v>
                </c:pt>
                <c:pt idx="5">
                  <c:v>6699</c:v>
                </c:pt>
                <c:pt idx="6">
                  <c:v>3614</c:v>
                </c:pt>
                <c:pt idx="7">
                  <c:v>2996</c:v>
                </c:pt>
                <c:pt idx="8">
                  <c:v>3522</c:v>
                </c:pt>
                <c:pt idx="9">
                  <c:v>6769</c:v>
                </c:pt>
                <c:pt idx="10">
                  <c:v>7943</c:v>
                </c:pt>
                <c:pt idx="11">
                  <c:v>7221</c:v>
                </c:pt>
              </c:numCache>
            </c:numRef>
          </c:val>
        </c:ser>
        <c:ser>
          <c:idx val="4"/>
          <c:order val="4"/>
          <c:tx>
            <c:strRef>
              <c:f>'10-以上總表'!$B$144</c:f>
              <c:strCache>
                <c:ptCount val="1"/>
                <c:pt idx="0">
                  <c:v>105年度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'10-以上總表'!$C$144:$N$144</c:f>
              <c:numCache>
                <c:ptCount val="12"/>
                <c:pt idx="0">
                  <c:v>7126</c:v>
                </c:pt>
                <c:pt idx="1">
                  <c:v>2868</c:v>
                </c:pt>
                <c:pt idx="2">
                  <c:v>7066</c:v>
                </c:pt>
                <c:pt idx="3">
                  <c:v>5687</c:v>
                </c:pt>
                <c:pt idx="4">
                  <c:v>6376</c:v>
                </c:pt>
                <c:pt idx="5">
                  <c:v>6377</c:v>
                </c:pt>
                <c:pt idx="6">
                  <c:v>3221</c:v>
                </c:pt>
                <c:pt idx="7">
                  <c:v>3084</c:v>
                </c:pt>
                <c:pt idx="8">
                  <c:v>4102</c:v>
                </c:pt>
                <c:pt idx="9">
                  <c:v>6847</c:v>
                </c:pt>
                <c:pt idx="10">
                  <c:v>7701</c:v>
                </c:pt>
                <c:pt idx="11">
                  <c:v>6881</c:v>
                </c:pt>
              </c:numCache>
            </c:numRef>
          </c:val>
        </c:ser>
        <c:ser>
          <c:idx val="5"/>
          <c:order val="5"/>
          <c:tx>
            <c:strRef>
              <c:f>'10-以上總表'!$B$146</c:f>
              <c:strCache>
                <c:ptCount val="1"/>
                <c:pt idx="0">
                  <c:v>107年度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'10-以上總表'!$C$146:$N$146</c:f>
              <c:numCache>
                <c:ptCount val="12"/>
                <c:pt idx="0">
                  <c:v>2395</c:v>
                </c:pt>
                <c:pt idx="1">
                  <c:v>5306</c:v>
                </c:pt>
                <c:pt idx="2">
                  <c:v>7566</c:v>
                </c:pt>
                <c:pt idx="3">
                  <c:v>5409</c:v>
                </c:pt>
                <c:pt idx="4">
                  <c:v>5954</c:v>
                </c:pt>
                <c:pt idx="5">
                  <c:v>5006</c:v>
                </c:pt>
                <c:pt idx="6">
                  <c:v>2859</c:v>
                </c:pt>
                <c:pt idx="7">
                  <c:v>1141</c:v>
                </c:pt>
                <c:pt idx="8">
                  <c:v>1978</c:v>
                </c:pt>
                <c:pt idx="9">
                  <c:v>5093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7472493"/>
        <c:axId val="24599254"/>
      </c:barChart>
      <c:catAx>
        <c:axId val="4747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99254"/>
        <c:crosses val="autoZero"/>
        <c:auto val="1"/>
        <c:lblOffset val="100"/>
        <c:tickLblSkip val="1"/>
        <c:noMultiLvlLbl val="0"/>
      </c:catAx>
      <c:valAx>
        <c:axId val="245992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度數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72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35"/>
          <c:y val="0.44"/>
          <c:w val="0.062"/>
          <c:h val="0.2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190500</xdr:colOff>
      <xdr:row>33</xdr:row>
      <xdr:rowOff>9525</xdr:rowOff>
    </xdr:to>
    <xdr:graphicFrame>
      <xdr:nvGraphicFramePr>
        <xdr:cNvPr id="1" name="圖表 8"/>
        <xdr:cNvGraphicFramePr/>
      </xdr:nvGraphicFramePr>
      <xdr:xfrm>
        <a:off x="0" y="0"/>
        <a:ext cx="9791700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371475</xdr:colOff>
      <xdr:row>28</xdr:row>
      <xdr:rowOff>114300</xdr:rowOff>
    </xdr:to>
    <xdr:graphicFrame>
      <xdr:nvGraphicFramePr>
        <xdr:cNvPr id="1" name="圖表 4"/>
        <xdr:cNvGraphicFramePr/>
      </xdr:nvGraphicFramePr>
      <xdr:xfrm>
        <a:off x="9525" y="19050"/>
        <a:ext cx="92773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495300</xdr:colOff>
      <xdr:row>31</xdr:row>
      <xdr:rowOff>161925</xdr:rowOff>
    </xdr:to>
    <xdr:graphicFrame>
      <xdr:nvGraphicFramePr>
        <xdr:cNvPr id="1" name="圖表 7"/>
        <xdr:cNvGraphicFramePr/>
      </xdr:nvGraphicFramePr>
      <xdr:xfrm>
        <a:off x="0" y="9525"/>
        <a:ext cx="100965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152400</xdr:colOff>
      <xdr:row>28</xdr:row>
      <xdr:rowOff>190500</xdr:rowOff>
    </xdr:to>
    <xdr:graphicFrame>
      <xdr:nvGraphicFramePr>
        <xdr:cNvPr id="1" name="圖表 6"/>
        <xdr:cNvGraphicFramePr/>
      </xdr:nvGraphicFramePr>
      <xdr:xfrm>
        <a:off x="9525" y="0"/>
        <a:ext cx="90582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6</xdr:row>
      <xdr:rowOff>76200</xdr:rowOff>
    </xdr:from>
    <xdr:to>
      <xdr:col>15</xdr:col>
      <xdr:colOff>266700</xdr:colOff>
      <xdr:row>27</xdr:row>
      <xdr:rowOff>28575</xdr:rowOff>
    </xdr:to>
    <xdr:graphicFrame>
      <xdr:nvGraphicFramePr>
        <xdr:cNvPr id="1" name="圖表 3"/>
        <xdr:cNvGraphicFramePr/>
      </xdr:nvGraphicFramePr>
      <xdr:xfrm>
        <a:off x="1352550" y="1343025"/>
        <a:ext cx="92011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</cdr:x>
      <cdr:y>0.1035</cdr:y>
    </cdr:from>
    <cdr:to>
      <cdr:x>0.78125</cdr:x>
      <cdr:y>0.1495</cdr:y>
    </cdr:to>
    <cdr:sp>
      <cdr:nvSpPr>
        <cdr:cNvPr id="1" name="AutoShape 3"/>
        <cdr:cNvSpPr>
          <a:spLocks/>
        </cdr:cNvSpPr>
      </cdr:nvSpPr>
      <cdr:spPr>
        <a:xfrm>
          <a:off x="6858000" y="590550"/>
          <a:ext cx="409575" cy="266700"/>
        </a:xfrm>
        <a:prstGeom prst="borderCallout2">
          <a:avLst>
            <a:gd name="adj1" fmla="val -92296"/>
            <a:gd name="adj2" fmla="val 41055"/>
            <a:gd name="adj3" fmla="val -74851"/>
            <a:gd name="adj4" fmla="val -15810"/>
            <a:gd name="adj5" fmla="val -63810"/>
            <a:gd name="adj6" fmla="val -15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5595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0.0765</cdr:y>
    </cdr:from>
    <cdr:to>
      <cdr:x>0.67275</cdr:x>
      <cdr:y>0.12275</cdr:y>
    </cdr:to>
    <cdr:sp>
      <cdr:nvSpPr>
        <cdr:cNvPr id="1" name="AutoShape 1"/>
        <cdr:cNvSpPr>
          <a:spLocks/>
        </cdr:cNvSpPr>
      </cdr:nvSpPr>
      <cdr:spPr>
        <a:xfrm>
          <a:off x="5829300" y="428625"/>
          <a:ext cx="428625" cy="266700"/>
        </a:xfrm>
        <a:prstGeom prst="borderCallout2">
          <a:avLst>
            <a:gd name="adj1" fmla="val -97120"/>
            <a:gd name="adj2" fmla="val 49986"/>
            <a:gd name="adj3" fmla="val -83342"/>
            <a:gd name="adj4" fmla="val -1990"/>
            <a:gd name="adj5" fmla="val -69518"/>
            <a:gd name="adj6" fmla="val -19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5001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609600</xdr:colOff>
      <xdr:row>28</xdr:row>
      <xdr:rowOff>142875</xdr:rowOff>
    </xdr:to>
    <xdr:graphicFrame>
      <xdr:nvGraphicFramePr>
        <xdr:cNvPr id="1" name="圖表 13"/>
        <xdr:cNvGraphicFramePr/>
      </xdr:nvGraphicFramePr>
      <xdr:xfrm>
        <a:off x="0" y="19050"/>
        <a:ext cx="88392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0.0805</cdr:y>
    </cdr:from>
    <cdr:to>
      <cdr:x>0.5545</cdr:x>
      <cdr:y>0.12675</cdr:y>
    </cdr:to>
    <cdr:sp>
      <cdr:nvSpPr>
        <cdr:cNvPr id="1" name="AutoShape 1"/>
        <cdr:cNvSpPr>
          <a:spLocks/>
        </cdr:cNvSpPr>
      </cdr:nvSpPr>
      <cdr:spPr>
        <a:xfrm>
          <a:off x="4733925" y="457200"/>
          <a:ext cx="428625" cy="266700"/>
        </a:xfrm>
        <a:prstGeom prst="borderCallout2">
          <a:avLst>
            <a:gd name="adj1" fmla="val -100013"/>
            <a:gd name="adj2" fmla="val 46953"/>
            <a:gd name="adj3" fmla="val -94060"/>
            <a:gd name="adj4" fmla="val -15810"/>
            <a:gd name="adj5" fmla="val -63810"/>
            <a:gd name="adj6" fmla="val -15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1963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0.5585</cdr:x>
      <cdr:y>0.51175</cdr:y>
    </cdr:from>
    <cdr:to>
      <cdr:x>0.568</cdr:x>
      <cdr:y>0.56675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91125" y="2924175"/>
          <a:ext cx="857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cdr:txBody>
    </cdr:sp>
  </cdr:relSizeAnchor>
  <cdr:relSizeAnchor xmlns:cdr="http://schemas.openxmlformats.org/drawingml/2006/chartDrawing">
    <cdr:from>
      <cdr:x>0.83025</cdr:x>
      <cdr:y>0.07275</cdr:y>
    </cdr:from>
    <cdr:to>
      <cdr:x>0.8785</cdr:x>
      <cdr:y>0.118</cdr:y>
    </cdr:to>
    <cdr:sp>
      <cdr:nvSpPr>
        <cdr:cNvPr id="2" name="AutoShape 2"/>
        <cdr:cNvSpPr>
          <a:spLocks/>
        </cdr:cNvSpPr>
      </cdr:nvSpPr>
      <cdr:spPr>
        <a:xfrm>
          <a:off x="7724775" y="409575"/>
          <a:ext cx="447675" cy="257175"/>
        </a:xfrm>
        <a:prstGeom prst="borderCallout2">
          <a:avLst>
            <a:gd name="adj1" fmla="val -119101"/>
            <a:gd name="adj2" fmla="val 55722"/>
            <a:gd name="adj3" fmla="val -101277"/>
            <a:gd name="adj4" fmla="val -15712"/>
            <a:gd name="adj5" fmla="val -65319"/>
            <a:gd name="adj6" fmla="val -1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5894</a:t>
          </a:r>
        </a:p>
      </cdr:txBody>
    </cdr:sp>
  </cdr:relSizeAnchor>
  <cdr:relSizeAnchor xmlns:cdr="http://schemas.openxmlformats.org/drawingml/2006/chartDrawing">
    <cdr:from>
      <cdr:x>0.434</cdr:x>
      <cdr:y>0.07275</cdr:y>
    </cdr:from>
    <cdr:to>
      <cdr:x>0.47425</cdr:x>
      <cdr:y>0.118</cdr:y>
    </cdr:to>
    <cdr:sp>
      <cdr:nvSpPr>
        <cdr:cNvPr id="3" name="AutoShape 3"/>
        <cdr:cNvSpPr>
          <a:spLocks/>
        </cdr:cNvSpPr>
      </cdr:nvSpPr>
      <cdr:spPr>
        <a:xfrm>
          <a:off x="4038600" y="409575"/>
          <a:ext cx="371475" cy="257175"/>
        </a:xfrm>
        <a:prstGeom prst="borderCallout2">
          <a:avLst>
            <a:gd name="adj1" fmla="val -102328"/>
            <a:gd name="adj2" fmla="val 55819"/>
            <a:gd name="adj3" fmla="val -83893"/>
            <a:gd name="adj4" fmla="val -15810"/>
            <a:gd name="adj5" fmla="val -65393"/>
            <a:gd name="adj6" fmla="val -15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5562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0.08225</cdr:y>
    </cdr:from>
    <cdr:to>
      <cdr:x>0.90175</cdr:x>
      <cdr:y>0.1255</cdr:y>
    </cdr:to>
    <cdr:sp>
      <cdr:nvSpPr>
        <cdr:cNvPr id="1" name="AutoShape 1"/>
        <cdr:cNvSpPr>
          <a:spLocks/>
        </cdr:cNvSpPr>
      </cdr:nvSpPr>
      <cdr:spPr>
        <a:xfrm>
          <a:off x="7810500" y="466725"/>
          <a:ext cx="581025" cy="247650"/>
        </a:xfrm>
        <a:prstGeom prst="borderCallout2">
          <a:avLst>
            <a:gd name="adj1" fmla="val -67865"/>
            <a:gd name="adj2" fmla="val 83351"/>
            <a:gd name="adj3" fmla="val -64004"/>
            <a:gd name="adj4" fmla="val -12995"/>
            <a:gd name="adj5" fmla="val -60134"/>
            <a:gd name="adj6" fmla="val -12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6673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16</xdr:col>
      <xdr:colOff>628650</xdr:colOff>
      <xdr:row>32</xdr:row>
      <xdr:rowOff>19050</xdr:rowOff>
    </xdr:to>
    <xdr:graphicFrame>
      <xdr:nvGraphicFramePr>
        <xdr:cNvPr id="1" name="圖表 9"/>
        <xdr:cNvGraphicFramePr/>
      </xdr:nvGraphicFramePr>
      <xdr:xfrm>
        <a:off x="9525" y="9525"/>
        <a:ext cx="115919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0.38725</cdr:x>
      <cdr:y>0.0935</cdr:y>
    </cdr:from>
    <cdr:to>
      <cdr:x>0.44925</cdr:x>
      <cdr:y>0.138</cdr:y>
    </cdr:to>
    <cdr:sp>
      <cdr:nvSpPr>
        <cdr:cNvPr id="1" name="AutoShape 1"/>
        <cdr:cNvSpPr>
          <a:spLocks/>
        </cdr:cNvSpPr>
      </cdr:nvSpPr>
      <cdr:spPr>
        <a:xfrm>
          <a:off x="3600450" y="533400"/>
          <a:ext cx="581025" cy="257175"/>
        </a:xfrm>
        <a:prstGeom prst="borderCallout2">
          <a:avLst>
            <a:gd name="adj1" fmla="val -99555"/>
            <a:gd name="adj2" fmla="val 58250"/>
            <a:gd name="adj3" fmla="val -80657"/>
            <a:gd name="adj4" fmla="val -13634"/>
            <a:gd name="adj5" fmla="val -60152"/>
            <a:gd name="adj6" fmla="val -1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1137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</cdr:x>
      <cdr:y>0.09625</cdr:y>
    </cdr:from>
    <cdr:to>
      <cdr:x>0.87025</cdr:x>
      <cdr:y>0.14</cdr:y>
    </cdr:to>
    <cdr:sp>
      <cdr:nvSpPr>
        <cdr:cNvPr id="1" name="AutoShape 2"/>
        <cdr:cNvSpPr>
          <a:spLocks/>
        </cdr:cNvSpPr>
      </cdr:nvSpPr>
      <cdr:spPr>
        <a:xfrm>
          <a:off x="7515225" y="542925"/>
          <a:ext cx="581025" cy="247650"/>
        </a:xfrm>
        <a:prstGeom prst="borderCallout2">
          <a:avLst>
            <a:gd name="adj1" fmla="val -101925"/>
            <a:gd name="adj2" fmla="val 53037"/>
            <a:gd name="adj3" fmla="val -98564"/>
            <a:gd name="adj4" fmla="val -13634"/>
            <a:gd name="adj5" fmla="val -60152"/>
            <a:gd name="adj6" fmla="val -1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558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32</xdr:row>
      <xdr:rowOff>200025</xdr:rowOff>
    </xdr:to>
    <xdr:graphicFrame>
      <xdr:nvGraphicFramePr>
        <xdr:cNvPr id="1" name="圖表 11"/>
        <xdr:cNvGraphicFramePr/>
      </xdr:nvGraphicFramePr>
      <xdr:xfrm>
        <a:off x="0" y="0"/>
        <a:ext cx="9305925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</cdr:x>
      <cdr:y>0.09725</cdr:y>
    </cdr:from>
    <cdr:to>
      <cdr:x>0.86075</cdr:x>
      <cdr:y>0.14</cdr:y>
    </cdr:to>
    <cdr:sp>
      <cdr:nvSpPr>
        <cdr:cNvPr id="1" name="AutoShape 1"/>
        <cdr:cNvSpPr>
          <a:spLocks/>
        </cdr:cNvSpPr>
      </cdr:nvSpPr>
      <cdr:spPr>
        <a:xfrm>
          <a:off x="7419975" y="552450"/>
          <a:ext cx="581025" cy="247650"/>
        </a:xfrm>
        <a:prstGeom prst="borderCallout2">
          <a:avLst>
            <a:gd name="adj1" fmla="val -86680"/>
            <a:gd name="adj2" fmla="val 44217"/>
            <a:gd name="adj3" fmla="val -73430"/>
            <a:gd name="adj4" fmla="val -13634"/>
            <a:gd name="adj5" fmla="val -60152"/>
            <a:gd name="adj6" fmla="val -1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571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704850</xdr:colOff>
      <xdr:row>27</xdr:row>
      <xdr:rowOff>152400</xdr:rowOff>
    </xdr:to>
    <xdr:graphicFrame>
      <xdr:nvGraphicFramePr>
        <xdr:cNvPr id="1" name="圖表 10"/>
        <xdr:cNvGraphicFramePr/>
      </xdr:nvGraphicFramePr>
      <xdr:xfrm>
        <a:off x="0" y="0"/>
        <a:ext cx="98202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276225</xdr:colOff>
      <xdr:row>30</xdr:row>
      <xdr:rowOff>76200</xdr:rowOff>
    </xdr:to>
    <xdr:graphicFrame>
      <xdr:nvGraphicFramePr>
        <xdr:cNvPr id="1" name="圖表 14"/>
        <xdr:cNvGraphicFramePr/>
      </xdr:nvGraphicFramePr>
      <xdr:xfrm>
        <a:off x="28575" y="0"/>
        <a:ext cx="93630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14</xdr:col>
      <xdr:colOff>190500</xdr:colOff>
      <xdr:row>28</xdr:row>
      <xdr:rowOff>85725</xdr:rowOff>
    </xdr:to>
    <xdr:graphicFrame>
      <xdr:nvGraphicFramePr>
        <xdr:cNvPr id="1" name="圖表 2"/>
        <xdr:cNvGraphicFramePr/>
      </xdr:nvGraphicFramePr>
      <xdr:xfrm>
        <a:off x="0" y="28575"/>
        <a:ext cx="97917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14</xdr:col>
      <xdr:colOff>190500</xdr:colOff>
      <xdr:row>28</xdr:row>
      <xdr:rowOff>85725</xdr:rowOff>
    </xdr:to>
    <xdr:graphicFrame>
      <xdr:nvGraphicFramePr>
        <xdr:cNvPr id="1" name="圖表 3"/>
        <xdr:cNvGraphicFramePr/>
      </xdr:nvGraphicFramePr>
      <xdr:xfrm>
        <a:off x="9525" y="0"/>
        <a:ext cx="97821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409575</xdr:colOff>
      <xdr:row>28</xdr:row>
      <xdr:rowOff>19050</xdr:rowOff>
    </xdr:to>
    <xdr:graphicFrame>
      <xdr:nvGraphicFramePr>
        <xdr:cNvPr id="1" name="圖表 5"/>
        <xdr:cNvGraphicFramePr/>
      </xdr:nvGraphicFramePr>
      <xdr:xfrm>
        <a:off x="0" y="0"/>
        <a:ext cx="106965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4">
      <selection activeCell="P24" sqref="P24"/>
    </sheetView>
  </sheetViews>
  <sheetFormatPr defaultColWidth="9.00390625" defaultRowHeight="16.5"/>
  <cols>
    <col min="1" max="16384" width="9.00390625" style="17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6.5"/>
  <cols>
    <col min="1" max="10" width="9.00390625" style="17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7" sqref="P27"/>
    </sheetView>
  </sheetViews>
  <sheetFormatPr defaultColWidth="9.00390625" defaultRowHeight="16.5"/>
  <cols>
    <col min="1" max="10" width="9.00390625" style="17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6.5"/>
  <cols>
    <col min="1" max="10" width="9.00390625" style="17" customWidth="1"/>
  </cols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Q4"/>
  <sheetViews>
    <sheetView zoomScalePageLayoutView="0" workbookViewId="0" topLeftCell="A1">
      <selection activeCell="L31" sqref="L31"/>
    </sheetView>
  </sheetViews>
  <sheetFormatPr defaultColWidth="9.00390625" defaultRowHeight="16.5"/>
  <sheetData>
    <row r="2" spans="3:17" ht="17.25">
      <c r="C2" s="167" t="s">
        <v>162</v>
      </c>
      <c r="D2" s="168" t="s">
        <v>161</v>
      </c>
      <c r="E2" s="168" t="s">
        <v>52</v>
      </c>
      <c r="F2" s="168" t="s">
        <v>53</v>
      </c>
      <c r="G2" s="168" t="s">
        <v>54</v>
      </c>
      <c r="H2" s="168" t="s">
        <v>55</v>
      </c>
      <c r="I2" s="168" t="s">
        <v>56</v>
      </c>
      <c r="J2" s="168" t="s">
        <v>57</v>
      </c>
      <c r="K2" s="168" t="s">
        <v>165</v>
      </c>
      <c r="L2" s="168" t="s">
        <v>166</v>
      </c>
      <c r="M2" s="168" t="s">
        <v>167</v>
      </c>
      <c r="N2" s="168" t="s">
        <v>168</v>
      </c>
      <c r="O2" s="168" t="s">
        <v>169</v>
      </c>
      <c r="P2" s="168" t="s">
        <v>170</v>
      </c>
      <c r="Q2" s="88">
        <f>SUM(E2:P2)</f>
        <v>0</v>
      </c>
    </row>
    <row r="3" spans="3:17" ht="16.5">
      <c r="C3" s="168" t="s">
        <v>95</v>
      </c>
      <c r="D3" s="169" t="s">
        <v>159</v>
      </c>
      <c r="E3" s="170">
        <v>0</v>
      </c>
      <c r="F3" s="170">
        <v>282</v>
      </c>
      <c r="G3" s="170">
        <v>523</v>
      </c>
      <c r="H3" s="170">
        <v>491</v>
      </c>
      <c r="I3" s="170">
        <v>632</v>
      </c>
      <c r="J3" s="170">
        <v>568</v>
      </c>
      <c r="K3" s="170">
        <v>445</v>
      </c>
      <c r="L3" s="170">
        <v>716</v>
      </c>
      <c r="M3" s="170">
        <v>757</v>
      </c>
      <c r="N3" s="170">
        <v>554</v>
      </c>
      <c r="O3" s="170">
        <v>0</v>
      </c>
      <c r="P3" s="170">
        <v>0</v>
      </c>
      <c r="Q3" s="88">
        <f>SUM(E3:P3)</f>
        <v>4968</v>
      </c>
    </row>
    <row r="4" spans="3:17" ht="16.5">
      <c r="C4" s="168" t="s">
        <v>94</v>
      </c>
      <c r="D4" s="171" t="s">
        <v>164</v>
      </c>
      <c r="E4" s="172">
        <v>1446</v>
      </c>
      <c r="F4" s="172">
        <v>4416</v>
      </c>
      <c r="G4" s="172">
        <v>7456</v>
      </c>
      <c r="H4" s="172">
        <v>7060</v>
      </c>
      <c r="I4" s="172">
        <v>8843</v>
      </c>
      <c r="J4" s="172">
        <v>8033</v>
      </c>
      <c r="K4" s="172">
        <v>6479</v>
      </c>
      <c r="L4" s="172">
        <v>9905</v>
      </c>
      <c r="M4" s="172">
        <v>10425</v>
      </c>
      <c r="N4" s="172">
        <v>7586</v>
      </c>
      <c r="O4" s="172">
        <v>0</v>
      </c>
      <c r="P4" s="172">
        <v>0</v>
      </c>
      <c r="Q4" s="89">
        <f>SUM(E4:P4)</f>
        <v>71649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39"/>
  <sheetViews>
    <sheetView tabSelected="1" zoomScale="80" zoomScaleNormal="80" zoomScalePageLayoutView="0" workbookViewId="0" topLeftCell="A153">
      <selection activeCell="M290" sqref="M290"/>
    </sheetView>
  </sheetViews>
  <sheetFormatPr defaultColWidth="9.00390625" defaultRowHeight="16.5"/>
  <cols>
    <col min="1" max="1" width="29.125" style="0" customWidth="1"/>
    <col min="2" max="2" width="9.75390625" style="0" customWidth="1"/>
    <col min="3" max="3" width="12.25390625" style="0" customWidth="1"/>
    <col min="4" max="4" width="13.25390625" style="0" bestFit="1" customWidth="1"/>
    <col min="5" max="5" width="13.00390625" style="0" customWidth="1"/>
    <col min="6" max="6" width="12.375" style="0" customWidth="1"/>
    <col min="7" max="7" width="11.75390625" style="0" customWidth="1"/>
    <col min="8" max="8" width="10.50390625" style="0" bestFit="1" customWidth="1"/>
    <col min="9" max="9" width="11.25390625" style="0" customWidth="1"/>
    <col min="10" max="10" width="11.375" style="0" customWidth="1"/>
    <col min="11" max="11" width="12.25390625" style="0" customWidth="1"/>
    <col min="12" max="12" width="10.625" style="0" customWidth="1"/>
    <col min="13" max="13" width="10.75390625" style="0" customWidth="1"/>
    <col min="14" max="14" width="10.625" style="0" customWidth="1"/>
    <col min="15" max="15" width="12.25390625" style="0" customWidth="1"/>
  </cols>
  <sheetData>
    <row r="1" spans="1:15" ht="27" customHeight="1">
      <c r="A1" s="187" t="s">
        <v>71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72"/>
    </row>
    <row r="2" spans="1:15" ht="16.5">
      <c r="A2" s="93"/>
      <c r="B2" s="119"/>
      <c r="C2" s="93" t="s">
        <v>87</v>
      </c>
      <c r="D2" s="93" t="s">
        <v>53</v>
      </c>
      <c r="E2" s="93" t="s">
        <v>54</v>
      </c>
      <c r="F2" s="93" t="s">
        <v>55</v>
      </c>
      <c r="G2" s="93" t="s">
        <v>56</v>
      </c>
      <c r="H2" s="93" t="s">
        <v>57</v>
      </c>
      <c r="I2" s="93" t="s">
        <v>58</v>
      </c>
      <c r="J2" s="93" t="s">
        <v>59</v>
      </c>
      <c r="K2" s="93" t="s">
        <v>60</v>
      </c>
      <c r="L2" s="93" t="s">
        <v>61</v>
      </c>
      <c r="M2" s="93" t="s">
        <v>62</v>
      </c>
      <c r="N2" s="93" t="s">
        <v>63</v>
      </c>
      <c r="O2" s="94" t="s">
        <v>70</v>
      </c>
    </row>
    <row r="3" spans="2:15" s="106" customFormat="1" ht="16.5" hidden="1">
      <c r="B3" s="143" t="s">
        <v>35</v>
      </c>
      <c r="C3" s="75">
        <v>2278</v>
      </c>
      <c r="D3" s="74">
        <v>2481</v>
      </c>
      <c r="E3" s="74">
        <v>2332</v>
      </c>
      <c r="F3" s="74">
        <v>1807</v>
      </c>
      <c r="G3" s="74">
        <v>2312</v>
      </c>
      <c r="H3" s="74">
        <v>2651</v>
      </c>
      <c r="I3" s="74">
        <v>2160</v>
      </c>
      <c r="J3" s="74">
        <v>2868</v>
      </c>
      <c r="K3" s="74">
        <v>1497</v>
      </c>
      <c r="L3" s="74">
        <v>2430</v>
      </c>
      <c r="M3" s="74">
        <v>1717</v>
      </c>
      <c r="N3" s="74">
        <v>1903</v>
      </c>
      <c r="O3" s="73">
        <v>26436</v>
      </c>
    </row>
    <row r="4" spans="2:15" ht="16.5" hidden="1">
      <c r="B4" s="76" t="s">
        <v>42</v>
      </c>
      <c r="C4" s="75">
        <v>11268</v>
      </c>
      <c r="D4" s="74">
        <v>2809</v>
      </c>
      <c r="E4" s="74">
        <v>2397</v>
      </c>
      <c r="F4" s="74">
        <v>2173</v>
      </c>
      <c r="G4" s="74">
        <v>2427</v>
      </c>
      <c r="H4" s="74">
        <v>2452</v>
      </c>
      <c r="I4" s="74">
        <v>3833</v>
      </c>
      <c r="J4" s="74">
        <v>2953</v>
      </c>
      <c r="K4" s="74">
        <v>3006</v>
      </c>
      <c r="L4" s="74">
        <v>2889</v>
      </c>
      <c r="M4" s="74">
        <v>3706</v>
      </c>
      <c r="N4" s="74">
        <v>4525</v>
      </c>
      <c r="O4" s="73">
        <f aca="true" t="shared" si="0" ref="O4:O10">SUM(C4:N4)</f>
        <v>44438</v>
      </c>
    </row>
    <row r="5" spans="1:15" ht="16.5" hidden="1">
      <c r="A5" s="154"/>
      <c r="B5" s="76" t="s">
        <v>74</v>
      </c>
      <c r="C5" s="75">
        <v>4219</v>
      </c>
      <c r="D5" s="74">
        <v>1682</v>
      </c>
      <c r="E5" s="74">
        <v>997</v>
      </c>
      <c r="F5" s="74">
        <v>3077</v>
      </c>
      <c r="G5" s="74">
        <v>2627</v>
      </c>
      <c r="H5" s="74">
        <v>1453</v>
      </c>
      <c r="I5" s="74">
        <v>1225</v>
      </c>
      <c r="J5" s="74">
        <v>1905</v>
      </c>
      <c r="K5" s="74">
        <v>889</v>
      </c>
      <c r="L5" s="74">
        <v>249</v>
      </c>
      <c r="M5" s="74">
        <v>386</v>
      </c>
      <c r="N5" s="74">
        <v>266</v>
      </c>
      <c r="O5" s="73">
        <f t="shared" si="0"/>
        <v>18975</v>
      </c>
    </row>
    <row r="6" spans="1:15" ht="16.5" hidden="1">
      <c r="A6" s="154"/>
      <c r="B6" s="76" t="s">
        <v>100</v>
      </c>
      <c r="C6" s="75">
        <v>229</v>
      </c>
      <c r="D6" s="74">
        <v>287</v>
      </c>
      <c r="E6" s="74">
        <v>118</v>
      </c>
      <c r="F6" s="74">
        <v>100</v>
      </c>
      <c r="G6" s="74">
        <v>134</v>
      </c>
      <c r="H6" s="74">
        <v>158</v>
      </c>
      <c r="I6" s="74">
        <v>103</v>
      </c>
      <c r="J6" s="74">
        <v>123</v>
      </c>
      <c r="K6" s="74">
        <v>125</v>
      </c>
      <c r="L6" s="74">
        <v>216</v>
      </c>
      <c r="M6" s="74">
        <v>116</v>
      </c>
      <c r="N6" s="74">
        <v>205</v>
      </c>
      <c r="O6" s="73">
        <f t="shared" si="0"/>
        <v>1914</v>
      </c>
    </row>
    <row r="7" spans="1:15" ht="16.5" hidden="1">
      <c r="A7" s="154"/>
      <c r="B7" s="76" t="s">
        <v>106</v>
      </c>
      <c r="C7" s="75">
        <v>162</v>
      </c>
      <c r="D7" s="74">
        <v>139</v>
      </c>
      <c r="E7" s="74">
        <v>232</v>
      </c>
      <c r="F7" s="74">
        <v>96</v>
      </c>
      <c r="G7" s="74">
        <v>79</v>
      </c>
      <c r="H7" s="74">
        <v>125</v>
      </c>
      <c r="I7" s="74">
        <v>68</v>
      </c>
      <c r="J7" s="74">
        <v>81</v>
      </c>
      <c r="K7" s="74">
        <v>191</v>
      </c>
      <c r="L7" s="74">
        <v>73</v>
      </c>
      <c r="M7" s="74">
        <v>73</v>
      </c>
      <c r="N7" s="74">
        <v>380</v>
      </c>
      <c r="O7" s="73">
        <f t="shared" si="0"/>
        <v>1699</v>
      </c>
    </row>
    <row r="8" spans="1:15" ht="16.5" hidden="1">
      <c r="A8" s="154"/>
      <c r="B8" s="76" t="s">
        <v>115</v>
      </c>
      <c r="C8" s="75">
        <v>2950</v>
      </c>
      <c r="D8" s="74">
        <v>532</v>
      </c>
      <c r="E8" s="74">
        <v>239</v>
      </c>
      <c r="F8" s="74">
        <v>172</v>
      </c>
      <c r="G8" s="74">
        <v>43</v>
      </c>
      <c r="H8" s="74">
        <v>20</v>
      </c>
      <c r="I8" s="74">
        <v>0</v>
      </c>
      <c r="J8" s="74">
        <v>1</v>
      </c>
      <c r="K8" s="74">
        <v>10</v>
      </c>
      <c r="L8" s="74">
        <v>20</v>
      </c>
      <c r="M8" s="74">
        <v>25</v>
      </c>
      <c r="N8" s="74">
        <v>85</v>
      </c>
      <c r="O8" s="73">
        <f t="shared" si="0"/>
        <v>4097</v>
      </c>
    </row>
    <row r="9" spans="1:15" ht="16.5">
      <c r="A9" s="100" t="s">
        <v>89</v>
      </c>
      <c r="B9" s="76" t="s">
        <v>117</v>
      </c>
      <c r="C9" s="75">
        <v>772</v>
      </c>
      <c r="D9" s="74">
        <v>3715</v>
      </c>
      <c r="E9" s="74">
        <v>2424</v>
      </c>
      <c r="F9" s="74">
        <v>578</v>
      </c>
      <c r="G9" s="74">
        <v>98</v>
      </c>
      <c r="H9" s="74">
        <v>70</v>
      </c>
      <c r="I9" s="74">
        <v>73</v>
      </c>
      <c r="J9" s="74">
        <v>100</v>
      </c>
      <c r="K9" s="74">
        <v>212</v>
      </c>
      <c r="L9" s="74">
        <v>422</v>
      </c>
      <c r="M9" s="74">
        <v>1157</v>
      </c>
      <c r="N9" s="74">
        <v>2018</v>
      </c>
      <c r="O9" s="73">
        <f t="shared" si="0"/>
        <v>11639</v>
      </c>
    </row>
    <row r="10" spans="1:15" ht="16.5">
      <c r="A10" s="184" t="s">
        <v>95</v>
      </c>
      <c r="B10" s="76" t="s">
        <v>119</v>
      </c>
      <c r="C10" s="75">
        <v>2625</v>
      </c>
      <c r="D10" s="74">
        <v>0</v>
      </c>
      <c r="E10" s="74">
        <v>5456</v>
      </c>
      <c r="F10" s="74">
        <v>5000</v>
      </c>
      <c r="G10" s="74">
        <v>2512</v>
      </c>
      <c r="H10" s="74">
        <v>2</v>
      </c>
      <c r="I10" s="74">
        <v>1</v>
      </c>
      <c r="J10" s="74">
        <v>1</v>
      </c>
      <c r="K10" s="74">
        <v>1</v>
      </c>
      <c r="L10" s="74">
        <v>1</v>
      </c>
      <c r="M10" s="74">
        <v>1</v>
      </c>
      <c r="N10" s="74">
        <v>1</v>
      </c>
      <c r="O10" s="73">
        <f t="shared" si="0"/>
        <v>15601</v>
      </c>
    </row>
    <row r="11" spans="1:15" ht="16.5">
      <c r="A11" s="185"/>
      <c r="B11" s="76" t="s">
        <v>124</v>
      </c>
      <c r="C11" s="75">
        <v>1</v>
      </c>
      <c r="D11" s="74">
        <v>1</v>
      </c>
      <c r="E11" s="74">
        <v>1</v>
      </c>
      <c r="F11" s="74">
        <v>1</v>
      </c>
      <c r="G11" s="74">
        <v>1</v>
      </c>
      <c r="H11" s="74">
        <v>1</v>
      </c>
      <c r="I11" s="74">
        <v>1</v>
      </c>
      <c r="J11" s="74">
        <v>1</v>
      </c>
      <c r="K11" s="74">
        <v>1</v>
      </c>
      <c r="L11" s="74">
        <v>1</v>
      </c>
      <c r="M11" s="74">
        <v>0</v>
      </c>
      <c r="N11" s="74">
        <v>0</v>
      </c>
      <c r="O11" s="73">
        <f>SUM(C11:N11)</f>
        <v>10</v>
      </c>
    </row>
    <row r="12" spans="1:15" ht="16.5">
      <c r="A12" s="185"/>
      <c r="B12" s="76" t="s">
        <v>125</v>
      </c>
      <c r="C12" s="75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3">
        <f>SUM(C12:N12)</f>
        <v>0</v>
      </c>
    </row>
    <row r="13" spans="1:15" ht="16.5">
      <c r="A13" s="185"/>
      <c r="B13" s="76" t="s">
        <v>129</v>
      </c>
      <c r="C13" s="75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3136</v>
      </c>
      <c r="L13" s="74">
        <v>4061</v>
      </c>
      <c r="M13" s="74">
        <v>4243</v>
      </c>
      <c r="N13" s="74">
        <v>4477</v>
      </c>
      <c r="O13" s="73">
        <f>SUM(C13:N13)</f>
        <v>15917</v>
      </c>
    </row>
    <row r="14" spans="1:15" ht="16.5" hidden="1">
      <c r="A14" s="185"/>
      <c r="B14" s="77" t="s">
        <v>90</v>
      </c>
      <c r="C14" s="78">
        <v>36790</v>
      </c>
      <c r="D14" s="79">
        <v>41413</v>
      </c>
      <c r="E14" s="79">
        <v>38977</v>
      </c>
      <c r="F14" s="79">
        <v>30394</v>
      </c>
      <c r="G14" s="79">
        <v>38649</v>
      </c>
      <c r="H14" s="79">
        <v>44193</v>
      </c>
      <c r="I14" s="79">
        <v>36165</v>
      </c>
      <c r="J14" s="79">
        <v>47741</v>
      </c>
      <c r="K14" s="79">
        <v>24834</v>
      </c>
      <c r="L14" s="79">
        <v>40579</v>
      </c>
      <c r="M14" s="79">
        <v>28922</v>
      </c>
      <c r="N14" s="79">
        <v>31963</v>
      </c>
      <c r="O14" s="80">
        <v>440620</v>
      </c>
    </row>
    <row r="15" spans="1:15" ht="16.5">
      <c r="A15" s="185"/>
      <c r="B15" s="76" t="s">
        <v>135</v>
      </c>
      <c r="C15" s="75">
        <v>6033</v>
      </c>
      <c r="D15" s="74">
        <v>2773</v>
      </c>
      <c r="E15" s="74">
        <v>7799</v>
      </c>
      <c r="F15" s="74">
        <v>10060</v>
      </c>
      <c r="G15" s="74">
        <v>12438</v>
      </c>
      <c r="H15" s="74">
        <v>14087</v>
      </c>
      <c r="I15" s="74">
        <v>13147</v>
      </c>
      <c r="J15" s="74">
        <v>14955</v>
      </c>
      <c r="K15" s="74">
        <v>13479</v>
      </c>
      <c r="L15" s="74">
        <v>3776</v>
      </c>
      <c r="M15" s="74">
        <v>2289</v>
      </c>
      <c r="N15" s="74">
        <v>2767</v>
      </c>
      <c r="O15" s="73">
        <f>SUM(C15:N15)</f>
        <v>103603</v>
      </c>
    </row>
    <row r="16" spans="1:15" ht="16.5">
      <c r="A16" s="186"/>
      <c r="B16" s="76" t="s">
        <v>153</v>
      </c>
      <c r="C16" s="75">
        <v>3757</v>
      </c>
      <c r="D16" s="75">
        <v>2350</v>
      </c>
      <c r="E16" s="75">
        <v>2506</v>
      </c>
      <c r="F16" s="75">
        <v>2878</v>
      </c>
      <c r="G16" s="75">
        <v>3155</v>
      </c>
      <c r="H16" s="75">
        <v>3062</v>
      </c>
      <c r="I16" s="75">
        <v>4617</v>
      </c>
      <c r="J16" s="75">
        <v>4735</v>
      </c>
      <c r="K16" s="75">
        <v>2586</v>
      </c>
      <c r="L16" s="75">
        <v>5358</v>
      </c>
      <c r="M16" s="75">
        <v>0</v>
      </c>
      <c r="N16" s="75">
        <v>0</v>
      </c>
      <c r="O16" s="73">
        <f>SUM(C16:N16)</f>
        <v>35004</v>
      </c>
    </row>
    <row r="17" spans="2:15" ht="16.5" hidden="1">
      <c r="B17" s="77" t="s">
        <v>90</v>
      </c>
      <c r="C17" s="78">
        <v>36790</v>
      </c>
      <c r="D17" s="79">
        <v>41413</v>
      </c>
      <c r="E17" s="79">
        <v>38977</v>
      </c>
      <c r="F17" s="79">
        <v>30394</v>
      </c>
      <c r="G17" s="79">
        <v>38649</v>
      </c>
      <c r="H17" s="79">
        <v>44193</v>
      </c>
      <c r="I17" s="79">
        <v>36165</v>
      </c>
      <c r="J17" s="79">
        <v>47741</v>
      </c>
      <c r="K17" s="79">
        <v>24834</v>
      </c>
      <c r="L17" s="79">
        <v>40579</v>
      </c>
      <c r="M17" s="79">
        <v>28922</v>
      </c>
      <c r="N17" s="79">
        <v>31963</v>
      </c>
      <c r="O17" s="80">
        <v>440620</v>
      </c>
    </row>
    <row r="18" spans="1:15" ht="16.5" hidden="1">
      <c r="A18" s="155"/>
      <c r="B18" s="77" t="s">
        <v>91</v>
      </c>
      <c r="C18" s="78">
        <v>185081</v>
      </c>
      <c r="D18" s="79">
        <v>46776</v>
      </c>
      <c r="E18" s="79">
        <v>40040</v>
      </c>
      <c r="F18" s="79">
        <v>36377</v>
      </c>
      <c r="G18" s="79">
        <v>40530</v>
      </c>
      <c r="H18" s="79">
        <v>40939</v>
      </c>
      <c r="I18" s="79">
        <v>63519</v>
      </c>
      <c r="J18" s="79">
        <v>19131</v>
      </c>
      <c r="K18" s="79">
        <v>49996</v>
      </c>
      <c r="L18" s="79">
        <v>48084</v>
      </c>
      <c r="M18" s="79">
        <v>61442</v>
      </c>
      <c r="N18" s="79">
        <v>74834</v>
      </c>
      <c r="O18" s="80">
        <f aca="true" t="shared" si="1" ref="O18:O76">SUM(C18:N18)</f>
        <v>706749</v>
      </c>
    </row>
    <row r="19" spans="1:15" ht="16.5" hidden="1">
      <c r="A19" s="155"/>
      <c r="B19" s="77" t="s">
        <v>96</v>
      </c>
      <c r="C19" s="78">
        <v>69830</v>
      </c>
      <c r="D19" s="79">
        <v>28349</v>
      </c>
      <c r="E19" s="79">
        <v>17150</v>
      </c>
      <c r="F19" s="79">
        <v>51158</v>
      </c>
      <c r="G19" s="79">
        <v>43800</v>
      </c>
      <c r="H19" s="79">
        <v>24605</v>
      </c>
      <c r="I19" s="79">
        <v>20878</v>
      </c>
      <c r="J19" s="79">
        <v>31996</v>
      </c>
      <c r="K19" s="79">
        <v>15384</v>
      </c>
      <c r="L19" s="79">
        <v>4920</v>
      </c>
      <c r="M19" s="79">
        <v>7360</v>
      </c>
      <c r="N19" s="79">
        <v>5198</v>
      </c>
      <c r="O19" s="80">
        <f t="shared" si="1"/>
        <v>320628</v>
      </c>
    </row>
    <row r="20" spans="1:15" ht="16.5" hidden="1">
      <c r="A20" s="155"/>
      <c r="B20" s="77" t="s">
        <v>99</v>
      </c>
      <c r="C20" s="78">
        <v>4592</v>
      </c>
      <c r="D20" s="79">
        <v>5542</v>
      </c>
      <c r="E20" s="79">
        <v>2779</v>
      </c>
      <c r="F20" s="79">
        <v>2483</v>
      </c>
      <c r="G20" s="79">
        <v>3040</v>
      </c>
      <c r="H20" s="79">
        <v>3433</v>
      </c>
      <c r="I20" s="79">
        <v>2533</v>
      </c>
      <c r="J20" s="79">
        <v>2860</v>
      </c>
      <c r="K20" s="79">
        <v>2894</v>
      </c>
      <c r="L20" s="79">
        <v>4380</v>
      </c>
      <c r="M20" s="79">
        <v>2315</v>
      </c>
      <c r="N20" s="79">
        <v>3443</v>
      </c>
      <c r="O20" s="80">
        <f t="shared" si="1"/>
        <v>40294</v>
      </c>
    </row>
    <row r="21" spans="1:15" ht="16.5" hidden="1">
      <c r="A21" s="155"/>
      <c r="B21" s="77" t="s">
        <v>107</v>
      </c>
      <c r="C21" s="78">
        <v>2898</v>
      </c>
      <c r="D21" s="79">
        <v>2372</v>
      </c>
      <c r="E21" s="79">
        <v>3783</v>
      </c>
      <c r="F21" s="79">
        <v>2011</v>
      </c>
      <c r="G21" s="79">
        <v>1721</v>
      </c>
      <c r="H21" s="79">
        <v>2290</v>
      </c>
      <c r="I21" s="79">
        <v>1602</v>
      </c>
      <c r="J21" s="79">
        <v>1873</v>
      </c>
      <c r="K21" s="79">
        <v>3265</v>
      </c>
      <c r="L21" s="79">
        <v>1772</v>
      </c>
      <c r="M21" s="79">
        <v>1772</v>
      </c>
      <c r="N21" s="79">
        <v>5655</v>
      </c>
      <c r="O21" s="80">
        <f t="shared" si="1"/>
        <v>31014</v>
      </c>
    </row>
    <row r="22" spans="1:15" ht="16.5" hidden="1">
      <c r="A22" s="155"/>
      <c r="B22" s="77" t="s">
        <v>114</v>
      </c>
      <c r="C22" s="78">
        <v>38166</v>
      </c>
      <c r="D22" s="79">
        <v>7579</v>
      </c>
      <c r="E22" s="79">
        <v>3872</v>
      </c>
      <c r="F22" s="79">
        <v>3025</v>
      </c>
      <c r="G22" s="79">
        <v>1397</v>
      </c>
      <c r="H22" s="79">
        <v>1140</v>
      </c>
      <c r="I22" s="79">
        <v>964</v>
      </c>
      <c r="J22" s="79">
        <v>971</v>
      </c>
      <c r="K22" s="79">
        <v>1041</v>
      </c>
      <c r="L22" s="79">
        <v>1140</v>
      </c>
      <c r="M22" s="79">
        <v>1189</v>
      </c>
      <c r="N22" s="79">
        <v>1924</v>
      </c>
      <c r="O22" s="80">
        <f t="shared" si="1"/>
        <v>62408</v>
      </c>
    </row>
    <row r="23" spans="1:15" ht="16.5">
      <c r="A23" s="176" t="s">
        <v>94</v>
      </c>
      <c r="B23" s="77" t="s">
        <v>116</v>
      </c>
      <c r="C23" s="78">
        <v>9982</v>
      </c>
      <c r="D23" s="79">
        <v>47843</v>
      </c>
      <c r="E23" s="79">
        <v>31513</v>
      </c>
      <c r="F23" s="79">
        <v>8160</v>
      </c>
      <c r="G23" s="79">
        <v>2088</v>
      </c>
      <c r="H23" s="79">
        <v>1734</v>
      </c>
      <c r="I23" s="79">
        <v>1772</v>
      </c>
      <c r="J23" s="79">
        <v>2113</v>
      </c>
      <c r="K23" s="79">
        <v>3531</v>
      </c>
      <c r="L23" s="79">
        <v>6186</v>
      </c>
      <c r="M23" s="79">
        <v>15484</v>
      </c>
      <c r="N23" s="79">
        <v>26376</v>
      </c>
      <c r="O23" s="80">
        <f t="shared" si="1"/>
        <v>156782</v>
      </c>
    </row>
    <row r="24" spans="1:15" ht="16.5">
      <c r="A24" s="177"/>
      <c r="B24" s="77" t="s">
        <v>120</v>
      </c>
      <c r="C24" s="78">
        <v>34055</v>
      </c>
      <c r="D24" s="79">
        <v>964</v>
      </c>
      <c r="E24" s="79">
        <v>69867</v>
      </c>
      <c r="F24" s="79">
        <v>64099</v>
      </c>
      <c r="G24" s="79">
        <v>32625</v>
      </c>
      <c r="H24" s="79">
        <v>980</v>
      </c>
      <c r="I24" s="79">
        <v>964</v>
      </c>
      <c r="J24" s="79">
        <v>964</v>
      </c>
      <c r="K24" s="79">
        <v>964</v>
      </c>
      <c r="L24" s="79">
        <v>964</v>
      </c>
      <c r="M24" s="79">
        <v>964</v>
      </c>
      <c r="N24" s="79">
        <v>964</v>
      </c>
      <c r="O24" s="80">
        <f t="shared" si="1"/>
        <v>208374</v>
      </c>
    </row>
    <row r="25" spans="1:15" ht="16.5">
      <c r="A25" s="177"/>
      <c r="B25" s="77" t="s">
        <v>122</v>
      </c>
      <c r="C25" s="78">
        <v>964</v>
      </c>
      <c r="D25" s="79">
        <v>964</v>
      </c>
      <c r="E25" s="79">
        <v>964</v>
      </c>
      <c r="F25" s="79">
        <v>964</v>
      </c>
      <c r="G25" s="79">
        <v>964</v>
      </c>
      <c r="H25" s="79">
        <v>964</v>
      </c>
      <c r="I25" s="79">
        <v>964</v>
      </c>
      <c r="J25" s="79">
        <v>931</v>
      </c>
      <c r="K25" s="79">
        <v>964</v>
      </c>
      <c r="L25" s="79">
        <v>964</v>
      </c>
      <c r="M25" s="79">
        <v>964</v>
      </c>
      <c r="N25" s="79">
        <v>964</v>
      </c>
      <c r="O25" s="80">
        <f>SUM(C25:N25)</f>
        <v>11535</v>
      </c>
    </row>
    <row r="26" spans="1:15" ht="16.5">
      <c r="A26" s="177"/>
      <c r="B26" s="77" t="s">
        <v>126</v>
      </c>
      <c r="C26" s="78">
        <v>964</v>
      </c>
      <c r="D26" s="79">
        <v>964</v>
      </c>
      <c r="E26" s="79">
        <v>964</v>
      </c>
      <c r="F26" s="79">
        <v>964</v>
      </c>
      <c r="G26" s="79">
        <v>964</v>
      </c>
      <c r="H26" s="79">
        <v>964</v>
      </c>
      <c r="I26" s="79">
        <v>964</v>
      </c>
      <c r="J26" s="79">
        <v>964</v>
      </c>
      <c r="K26" s="79">
        <v>964</v>
      </c>
      <c r="L26" s="79">
        <v>931</v>
      </c>
      <c r="M26" s="79">
        <v>964</v>
      </c>
      <c r="N26" s="78">
        <v>964</v>
      </c>
      <c r="O26" s="80">
        <f>SUM(C26:N26)</f>
        <v>11535</v>
      </c>
    </row>
    <row r="27" spans="1:15" ht="16.5">
      <c r="A27" s="177"/>
      <c r="B27" s="77" t="s">
        <v>130</v>
      </c>
      <c r="C27" s="78">
        <v>964</v>
      </c>
      <c r="D27" s="79">
        <v>964</v>
      </c>
      <c r="E27" s="79">
        <v>964</v>
      </c>
      <c r="F27" s="79">
        <v>964</v>
      </c>
      <c r="G27" s="79">
        <v>964</v>
      </c>
      <c r="H27" s="79">
        <v>964</v>
      </c>
      <c r="I27" s="79">
        <v>964</v>
      </c>
      <c r="J27" s="79">
        <v>964</v>
      </c>
      <c r="K27" s="79">
        <v>40519</v>
      </c>
      <c r="L27" s="79">
        <v>52221</v>
      </c>
      <c r="M27" s="79">
        <v>54523</v>
      </c>
      <c r="N27" s="79">
        <v>57483</v>
      </c>
      <c r="O27" s="80">
        <f>SUM(C27:N27)</f>
        <v>212458</v>
      </c>
    </row>
    <row r="28" spans="1:15" ht="15.75" customHeight="1">
      <c r="A28" s="177"/>
      <c r="B28" s="77" t="s">
        <v>134</v>
      </c>
      <c r="C28" s="78">
        <v>77167</v>
      </c>
      <c r="D28" s="79">
        <v>35927</v>
      </c>
      <c r="E28" s="79">
        <v>99506</v>
      </c>
      <c r="F28" s="79">
        <v>128107</v>
      </c>
      <c r="G28" s="79">
        <v>158190</v>
      </c>
      <c r="H28" s="79">
        <v>179050</v>
      </c>
      <c r="I28" s="79">
        <v>167158</v>
      </c>
      <c r="J28" s="79">
        <v>190030</v>
      </c>
      <c r="K28" s="79">
        <v>171358</v>
      </c>
      <c r="L28" s="79">
        <v>48615</v>
      </c>
      <c r="M28" s="79">
        <v>29805</v>
      </c>
      <c r="N28" s="79">
        <v>35852</v>
      </c>
      <c r="O28" s="80">
        <f>SUM(C28:N28)</f>
        <v>1320765</v>
      </c>
    </row>
    <row r="29" spans="1:15" ht="15.75" customHeight="1">
      <c r="A29" s="178"/>
      <c r="B29" s="77" t="s">
        <v>152</v>
      </c>
      <c r="C29" s="78">
        <v>48375</v>
      </c>
      <c r="D29" s="78">
        <v>30576</v>
      </c>
      <c r="E29" s="78">
        <v>32550</v>
      </c>
      <c r="F29" s="78">
        <v>37256</v>
      </c>
      <c r="G29" s="78">
        <v>40760</v>
      </c>
      <c r="H29" s="78">
        <v>39582</v>
      </c>
      <c r="I29" s="78">
        <v>59254</v>
      </c>
      <c r="J29" s="78">
        <v>60746</v>
      </c>
      <c r="K29" s="78">
        <v>33562</v>
      </c>
      <c r="L29" s="78">
        <v>68628</v>
      </c>
      <c r="M29" s="78">
        <v>0</v>
      </c>
      <c r="N29" s="78">
        <v>0</v>
      </c>
      <c r="O29" s="73">
        <f>SUM(C29:N29)</f>
        <v>451289</v>
      </c>
    </row>
    <row r="30" spans="2:15" ht="16.5" hidden="1">
      <c r="B30" s="143" t="s">
        <v>35</v>
      </c>
      <c r="C30" s="75">
        <v>20560</v>
      </c>
      <c r="D30" s="74">
        <v>16043</v>
      </c>
      <c r="E30" s="74">
        <v>13025</v>
      </c>
      <c r="F30" s="74">
        <v>12879</v>
      </c>
      <c r="G30" s="74">
        <v>12605</v>
      </c>
      <c r="H30" s="74">
        <v>11851</v>
      </c>
      <c r="I30" s="74">
        <v>4668</v>
      </c>
      <c r="J30" s="74">
        <v>8183</v>
      </c>
      <c r="K30" s="74">
        <v>6647</v>
      </c>
      <c r="L30" s="74">
        <v>6408</v>
      </c>
      <c r="M30" s="74">
        <v>7352</v>
      </c>
      <c r="N30" s="74">
        <v>6609</v>
      </c>
      <c r="O30" s="73">
        <f t="shared" si="1"/>
        <v>126830</v>
      </c>
    </row>
    <row r="31" spans="2:15" s="17" customFormat="1" ht="16.5" hidden="1">
      <c r="B31" s="76" t="s">
        <v>42</v>
      </c>
      <c r="C31" s="75">
        <v>6872</v>
      </c>
      <c r="D31" s="74">
        <v>5850</v>
      </c>
      <c r="E31" s="74">
        <v>7381</v>
      </c>
      <c r="F31" s="74">
        <v>9105</v>
      </c>
      <c r="G31" s="74">
        <v>9041</v>
      </c>
      <c r="H31" s="74">
        <v>6557</v>
      </c>
      <c r="I31" s="74">
        <v>7799</v>
      </c>
      <c r="J31" s="74">
        <v>7953</v>
      </c>
      <c r="K31" s="74">
        <v>5070</v>
      </c>
      <c r="L31" s="74">
        <v>25219</v>
      </c>
      <c r="M31" s="74">
        <v>16003</v>
      </c>
      <c r="N31" s="74">
        <v>14387</v>
      </c>
      <c r="O31" s="73">
        <f t="shared" si="1"/>
        <v>121237</v>
      </c>
    </row>
    <row r="32" spans="1:15" ht="16.5" hidden="1">
      <c r="A32" s="154"/>
      <c r="B32" s="76" t="s">
        <v>74</v>
      </c>
      <c r="C32" s="75">
        <v>13558</v>
      </c>
      <c r="D32" s="74">
        <v>7705</v>
      </c>
      <c r="E32" s="74">
        <v>9810</v>
      </c>
      <c r="F32" s="74">
        <v>11173</v>
      </c>
      <c r="G32" s="74">
        <v>10937</v>
      </c>
      <c r="H32" s="74">
        <v>14612</v>
      </c>
      <c r="I32" s="74">
        <v>9632</v>
      </c>
      <c r="J32" s="74">
        <v>9844</v>
      </c>
      <c r="K32" s="74">
        <v>10842</v>
      </c>
      <c r="L32" s="74">
        <v>13750</v>
      </c>
      <c r="M32" s="74">
        <v>13254</v>
      </c>
      <c r="N32" s="74">
        <v>11364</v>
      </c>
      <c r="O32" s="73">
        <f t="shared" si="1"/>
        <v>136481</v>
      </c>
    </row>
    <row r="33" spans="1:15" ht="16.5" hidden="1">
      <c r="A33" s="154"/>
      <c r="B33" s="76" t="s">
        <v>100</v>
      </c>
      <c r="C33" s="75">
        <v>9446</v>
      </c>
      <c r="D33" s="74">
        <v>9449</v>
      </c>
      <c r="E33" s="74">
        <v>10023</v>
      </c>
      <c r="F33" s="74">
        <v>11038</v>
      </c>
      <c r="G33" s="74">
        <v>16502</v>
      </c>
      <c r="H33" s="74">
        <v>15306</v>
      </c>
      <c r="I33" s="74">
        <v>12504</v>
      </c>
      <c r="J33" s="74">
        <v>12021</v>
      </c>
      <c r="K33" s="74">
        <v>16810</v>
      </c>
      <c r="L33" s="74">
        <v>19781</v>
      </c>
      <c r="M33" s="74">
        <v>14855</v>
      </c>
      <c r="N33" s="74">
        <v>14669</v>
      </c>
      <c r="O33" s="73">
        <f t="shared" si="1"/>
        <v>162404</v>
      </c>
    </row>
    <row r="34" spans="1:15" ht="16.5" hidden="1">
      <c r="A34" s="154"/>
      <c r="B34" s="76" t="s">
        <v>105</v>
      </c>
      <c r="C34" s="75">
        <v>11843</v>
      </c>
      <c r="D34" s="74">
        <v>9583</v>
      </c>
      <c r="E34" s="74">
        <v>14214</v>
      </c>
      <c r="F34" s="74">
        <v>12376</v>
      </c>
      <c r="G34" s="74">
        <v>13491</v>
      </c>
      <c r="H34" s="74">
        <v>16639</v>
      </c>
      <c r="I34" s="74">
        <v>12711</v>
      </c>
      <c r="J34" s="74">
        <v>12779</v>
      </c>
      <c r="K34" s="74">
        <v>14495</v>
      </c>
      <c r="L34" s="74">
        <v>14279</v>
      </c>
      <c r="M34" s="74">
        <v>11517</v>
      </c>
      <c r="N34" s="74">
        <v>6942</v>
      </c>
      <c r="O34" s="73">
        <f aca="true" t="shared" si="2" ref="O34:O42">SUM(C34:N34)</f>
        <v>150869</v>
      </c>
    </row>
    <row r="35" spans="1:15" ht="16.5" hidden="1">
      <c r="A35" s="154"/>
      <c r="B35" s="76" t="s">
        <v>115</v>
      </c>
      <c r="C35" s="75">
        <v>5272</v>
      </c>
      <c r="D35" s="74">
        <v>3896</v>
      </c>
      <c r="E35" s="74">
        <v>4928</v>
      </c>
      <c r="F35" s="74">
        <v>5489</v>
      </c>
      <c r="G35" s="74">
        <v>7099</v>
      </c>
      <c r="H35" s="74">
        <v>8380</v>
      </c>
      <c r="I35" s="74">
        <v>6982</v>
      </c>
      <c r="J35" s="74">
        <v>6909</v>
      </c>
      <c r="K35" s="74">
        <v>11228</v>
      </c>
      <c r="L35" s="74">
        <v>9925</v>
      </c>
      <c r="M35" s="74">
        <v>18527</v>
      </c>
      <c r="N35" s="74">
        <v>18219</v>
      </c>
      <c r="O35" s="73">
        <f t="shared" si="2"/>
        <v>106854</v>
      </c>
    </row>
    <row r="36" spans="1:15" ht="16.5">
      <c r="A36" s="100" t="s">
        <v>78</v>
      </c>
      <c r="B36" s="76" t="s">
        <v>117</v>
      </c>
      <c r="C36" s="75">
        <v>16136</v>
      </c>
      <c r="D36" s="74">
        <v>13052</v>
      </c>
      <c r="E36" s="74">
        <v>17721</v>
      </c>
      <c r="F36" s="74">
        <v>18668</v>
      </c>
      <c r="G36" s="74">
        <v>16205</v>
      </c>
      <c r="H36" s="74">
        <v>15000</v>
      </c>
      <c r="I36" s="74">
        <v>16617</v>
      </c>
      <c r="J36" s="74">
        <v>14682</v>
      </c>
      <c r="K36" s="74">
        <v>17415</v>
      </c>
      <c r="L36" s="74">
        <v>18149</v>
      </c>
      <c r="M36" s="74">
        <v>17867</v>
      </c>
      <c r="N36" s="74">
        <v>16979</v>
      </c>
      <c r="O36" s="73">
        <f t="shared" si="2"/>
        <v>198491</v>
      </c>
    </row>
    <row r="37" spans="1:15" ht="16.5">
      <c r="A37" s="184" t="s">
        <v>95</v>
      </c>
      <c r="B37" s="76" t="s">
        <v>119</v>
      </c>
      <c r="C37" s="75">
        <v>14362</v>
      </c>
      <c r="D37" s="74">
        <v>12892</v>
      </c>
      <c r="E37" s="74">
        <v>15091</v>
      </c>
      <c r="F37" s="74">
        <v>16000</v>
      </c>
      <c r="G37" s="74">
        <v>15576</v>
      </c>
      <c r="H37" s="74">
        <v>20092</v>
      </c>
      <c r="I37" s="74">
        <v>13939</v>
      </c>
      <c r="J37" s="74">
        <v>7104</v>
      </c>
      <c r="K37" s="74">
        <v>7506</v>
      </c>
      <c r="L37" s="74">
        <v>13009</v>
      </c>
      <c r="M37" s="74">
        <v>15126</v>
      </c>
      <c r="N37" s="74">
        <v>19601</v>
      </c>
      <c r="O37" s="73">
        <f t="shared" si="2"/>
        <v>170298</v>
      </c>
    </row>
    <row r="38" spans="1:15" ht="16.5">
      <c r="A38" s="185"/>
      <c r="B38" s="76" t="s">
        <v>124</v>
      </c>
      <c r="C38" s="75">
        <v>9911</v>
      </c>
      <c r="D38" s="74">
        <v>8678</v>
      </c>
      <c r="E38" s="74">
        <v>12840</v>
      </c>
      <c r="F38" s="74">
        <v>17497</v>
      </c>
      <c r="G38" s="74">
        <v>17497</v>
      </c>
      <c r="H38" s="74">
        <v>19386</v>
      </c>
      <c r="I38" s="74">
        <v>18318</v>
      </c>
      <c r="J38" s="74">
        <v>21948</v>
      </c>
      <c r="K38" s="74">
        <v>19152</v>
      </c>
      <c r="L38" s="74">
        <v>15805</v>
      </c>
      <c r="M38" s="74">
        <v>17485</v>
      </c>
      <c r="N38" s="74">
        <v>15196</v>
      </c>
      <c r="O38" s="73">
        <f t="shared" si="2"/>
        <v>193713</v>
      </c>
    </row>
    <row r="39" spans="1:15" ht="16.5">
      <c r="A39" s="185"/>
      <c r="B39" s="76" t="s">
        <v>127</v>
      </c>
      <c r="C39" s="75">
        <v>15795</v>
      </c>
      <c r="D39" s="74">
        <v>8034</v>
      </c>
      <c r="E39" s="74">
        <v>10665</v>
      </c>
      <c r="F39" s="74">
        <v>15458</v>
      </c>
      <c r="G39" s="74">
        <v>16817</v>
      </c>
      <c r="H39" s="74">
        <v>16228</v>
      </c>
      <c r="I39" s="74">
        <v>14368</v>
      </c>
      <c r="J39" s="74">
        <v>18876</v>
      </c>
      <c r="K39" s="74">
        <v>15626</v>
      </c>
      <c r="L39" s="74">
        <v>17964</v>
      </c>
      <c r="M39" s="74">
        <v>17153</v>
      </c>
      <c r="N39" s="75">
        <v>14633</v>
      </c>
      <c r="O39" s="73">
        <f t="shared" si="2"/>
        <v>181617</v>
      </c>
    </row>
    <row r="40" spans="1:15" ht="16.5">
      <c r="A40" s="185"/>
      <c r="B40" s="76" t="s">
        <v>129</v>
      </c>
      <c r="C40" s="74">
        <v>16978</v>
      </c>
      <c r="D40" s="74">
        <v>8897</v>
      </c>
      <c r="E40" s="74">
        <v>13824</v>
      </c>
      <c r="F40" s="74">
        <v>14564</v>
      </c>
      <c r="G40" s="74">
        <v>16888</v>
      </c>
      <c r="H40" s="74">
        <v>17592</v>
      </c>
      <c r="I40" s="74">
        <v>15062</v>
      </c>
      <c r="J40" s="74">
        <v>15285</v>
      </c>
      <c r="K40" s="74">
        <v>14111</v>
      </c>
      <c r="L40" s="74">
        <v>5138</v>
      </c>
      <c r="M40" s="74">
        <v>4938</v>
      </c>
      <c r="N40" s="74">
        <v>3591</v>
      </c>
      <c r="O40" s="73">
        <f t="shared" si="2"/>
        <v>146868</v>
      </c>
    </row>
    <row r="41" spans="1:15" ht="16.5">
      <c r="A41" s="185"/>
      <c r="B41" s="76" t="s">
        <v>135</v>
      </c>
      <c r="C41" s="74">
        <v>3498</v>
      </c>
      <c r="D41" s="74">
        <v>5278</v>
      </c>
      <c r="E41" s="74">
        <v>8117</v>
      </c>
      <c r="F41" s="74">
        <v>6622</v>
      </c>
      <c r="G41" s="74">
        <v>6806</v>
      </c>
      <c r="H41" s="74">
        <v>6553</v>
      </c>
      <c r="I41" s="74">
        <v>3884</v>
      </c>
      <c r="J41" s="74">
        <v>5851</v>
      </c>
      <c r="K41" s="74">
        <v>4576</v>
      </c>
      <c r="L41" s="74">
        <v>17284</v>
      </c>
      <c r="M41" s="74">
        <v>21042</v>
      </c>
      <c r="N41" s="74">
        <v>15602</v>
      </c>
      <c r="O41" s="73">
        <f>SUM(C41:N41)</f>
        <v>105113</v>
      </c>
    </row>
    <row r="42" spans="1:15" ht="16.5">
      <c r="A42" s="186"/>
      <c r="B42" s="76" t="s">
        <v>160</v>
      </c>
      <c r="C42" s="74">
        <v>14757</v>
      </c>
      <c r="D42" s="74">
        <v>14539</v>
      </c>
      <c r="E42" s="74">
        <v>14978</v>
      </c>
      <c r="F42" s="74">
        <v>14109</v>
      </c>
      <c r="G42" s="74">
        <v>17838</v>
      </c>
      <c r="H42" s="74">
        <v>18623</v>
      </c>
      <c r="I42" s="74">
        <v>13813</v>
      </c>
      <c r="J42" s="74">
        <v>13636</v>
      </c>
      <c r="K42" s="74">
        <v>12415</v>
      </c>
      <c r="L42" s="74">
        <v>19030</v>
      </c>
      <c r="M42" s="74">
        <v>0</v>
      </c>
      <c r="N42" s="74">
        <v>0</v>
      </c>
      <c r="O42" s="73">
        <f t="shared" si="2"/>
        <v>153738</v>
      </c>
    </row>
    <row r="43" spans="2:15" ht="16.5" hidden="1">
      <c r="B43" s="77" t="s">
        <v>90</v>
      </c>
      <c r="C43" s="78">
        <v>329525</v>
      </c>
      <c r="D43" s="79">
        <v>267490</v>
      </c>
      <c r="E43" s="79">
        <v>218145</v>
      </c>
      <c r="F43" s="79">
        <v>215757</v>
      </c>
      <c r="G43" s="79">
        <v>211279</v>
      </c>
      <c r="H43" s="79">
        <v>198950</v>
      </c>
      <c r="I43" s="79">
        <v>81834</v>
      </c>
      <c r="J43" s="79">
        <v>138978</v>
      </c>
      <c r="K43" s="79">
        <v>113865</v>
      </c>
      <c r="L43" s="79">
        <v>109956</v>
      </c>
      <c r="M43" s="79">
        <v>125390</v>
      </c>
      <c r="N43" s="79">
        <v>113243</v>
      </c>
      <c r="O43" s="80">
        <f t="shared" si="1"/>
        <v>2124412</v>
      </c>
    </row>
    <row r="44" spans="1:15" ht="16.5" hidden="1">
      <c r="A44" s="155"/>
      <c r="B44" s="77" t="s">
        <v>91</v>
      </c>
      <c r="C44" s="78">
        <v>117543</v>
      </c>
      <c r="D44" s="79">
        <v>100834</v>
      </c>
      <c r="E44" s="79">
        <v>125866</v>
      </c>
      <c r="F44" s="79">
        <v>154054</v>
      </c>
      <c r="G44" s="79">
        <v>153007</v>
      </c>
      <c r="H44" s="79">
        <v>112394</v>
      </c>
      <c r="I44" s="79">
        <v>132700</v>
      </c>
      <c r="J44" s="79">
        <v>135218</v>
      </c>
      <c r="K44" s="79">
        <v>136935</v>
      </c>
      <c r="L44" s="79">
        <v>417517</v>
      </c>
      <c r="M44" s="79">
        <v>266836</v>
      </c>
      <c r="N44" s="79">
        <v>240414</v>
      </c>
      <c r="O44" s="80">
        <f t="shared" si="1"/>
        <v>2093318</v>
      </c>
    </row>
    <row r="45" spans="1:15" ht="16.5" hidden="1">
      <c r="A45" s="155"/>
      <c r="B45" s="77" t="s">
        <v>92</v>
      </c>
      <c r="C45" s="78">
        <v>226860</v>
      </c>
      <c r="D45" s="79">
        <v>131164</v>
      </c>
      <c r="E45" s="79">
        <v>165580</v>
      </c>
      <c r="F45" s="79">
        <v>187865</v>
      </c>
      <c r="G45" s="79">
        <v>184007</v>
      </c>
      <c r="H45" s="79">
        <v>244092</v>
      </c>
      <c r="I45" s="79">
        <v>162669</v>
      </c>
      <c r="J45" s="79">
        <v>166136</v>
      </c>
      <c r="K45" s="79">
        <v>182452</v>
      </c>
      <c r="L45" s="79">
        <v>229998</v>
      </c>
      <c r="M45" s="79">
        <v>221889</v>
      </c>
      <c r="N45" s="79">
        <v>190988</v>
      </c>
      <c r="O45" s="80">
        <f t="shared" si="1"/>
        <v>2293700</v>
      </c>
    </row>
    <row r="46" spans="1:15" ht="16.5" hidden="1">
      <c r="A46" s="155"/>
      <c r="B46" s="77" t="s">
        <v>99</v>
      </c>
      <c r="C46" s="78">
        <v>159628</v>
      </c>
      <c r="D46" s="79">
        <v>159677</v>
      </c>
      <c r="E46" s="79">
        <v>169062</v>
      </c>
      <c r="F46" s="79">
        <v>185658</v>
      </c>
      <c r="G46" s="79">
        <v>274993</v>
      </c>
      <c r="H46" s="79">
        <v>255439</v>
      </c>
      <c r="I46" s="79">
        <v>209627</v>
      </c>
      <c r="J46" s="79">
        <v>201730</v>
      </c>
      <c r="K46" s="79">
        <v>280030</v>
      </c>
      <c r="L46" s="79">
        <v>328606</v>
      </c>
      <c r="M46" s="79">
        <v>193102</v>
      </c>
      <c r="N46" s="79">
        <v>190749</v>
      </c>
      <c r="O46" s="80">
        <f t="shared" si="1"/>
        <v>2608301</v>
      </c>
    </row>
    <row r="47" spans="1:15" ht="16.5" hidden="1">
      <c r="A47" s="155"/>
      <c r="B47" s="77" t="s">
        <v>107</v>
      </c>
      <c r="C47" s="78">
        <v>155000</v>
      </c>
      <c r="D47" s="79">
        <v>126411</v>
      </c>
      <c r="E47" s="79">
        <v>184993</v>
      </c>
      <c r="F47" s="79">
        <v>161743</v>
      </c>
      <c r="G47" s="79">
        <v>159568</v>
      </c>
      <c r="H47" s="79">
        <v>215669</v>
      </c>
      <c r="I47" s="79">
        <v>165981</v>
      </c>
      <c r="J47" s="79">
        <v>166841</v>
      </c>
      <c r="K47" s="79">
        <v>188547</v>
      </c>
      <c r="L47" s="79">
        <v>185815</v>
      </c>
      <c r="M47" s="79">
        <v>150876</v>
      </c>
      <c r="N47" s="79">
        <v>93002</v>
      </c>
      <c r="O47" s="80">
        <f t="shared" si="1"/>
        <v>1954446</v>
      </c>
    </row>
    <row r="48" spans="1:15" ht="16.5" hidden="1">
      <c r="A48" s="155"/>
      <c r="B48" s="77" t="s">
        <v>114</v>
      </c>
      <c r="C48" s="78">
        <v>71877</v>
      </c>
      <c r="D48" s="79">
        <v>54471</v>
      </c>
      <c r="E48" s="79">
        <v>67525</v>
      </c>
      <c r="F48" s="79">
        <v>74622</v>
      </c>
      <c r="G48" s="79">
        <v>94989</v>
      </c>
      <c r="H48" s="79">
        <v>111193</v>
      </c>
      <c r="I48" s="79">
        <v>93508</v>
      </c>
      <c r="J48" s="79">
        <v>92584</v>
      </c>
      <c r="K48" s="79">
        <v>147220</v>
      </c>
      <c r="L48" s="79">
        <v>130738</v>
      </c>
      <c r="M48" s="79">
        <v>239553</v>
      </c>
      <c r="N48" s="79">
        <v>235657</v>
      </c>
      <c r="O48" s="80">
        <f t="shared" si="1"/>
        <v>1413937</v>
      </c>
    </row>
    <row r="49" spans="1:15" ht="16.5">
      <c r="A49" s="176" t="s">
        <v>113</v>
      </c>
      <c r="B49" s="77" t="s">
        <v>116</v>
      </c>
      <c r="C49" s="78">
        <v>209307</v>
      </c>
      <c r="D49" s="79">
        <v>170294</v>
      </c>
      <c r="E49" s="79">
        <v>229356</v>
      </c>
      <c r="F49" s="79">
        <v>241336</v>
      </c>
      <c r="G49" s="79">
        <v>210180</v>
      </c>
      <c r="H49" s="79">
        <v>194936</v>
      </c>
      <c r="I49" s="79">
        <v>215392</v>
      </c>
      <c r="J49" s="79">
        <v>190913</v>
      </c>
      <c r="K49" s="79">
        <v>225485</v>
      </c>
      <c r="L49" s="79">
        <v>234770</v>
      </c>
      <c r="M49" s="79">
        <v>231203</v>
      </c>
      <c r="N49" s="79">
        <v>219971</v>
      </c>
      <c r="O49" s="80">
        <f t="shared" si="1"/>
        <v>2573143</v>
      </c>
    </row>
    <row r="50" spans="1:15" ht="16.5">
      <c r="A50" s="177"/>
      <c r="B50" s="77" t="s">
        <v>120</v>
      </c>
      <c r="C50" s="78">
        <v>186865</v>
      </c>
      <c r="D50" s="79">
        <v>168270</v>
      </c>
      <c r="E50" s="79">
        <v>196087</v>
      </c>
      <c r="F50" s="79">
        <v>207586</v>
      </c>
      <c r="G50" s="79">
        <v>202223</v>
      </c>
      <c r="H50" s="79">
        <v>259350</v>
      </c>
      <c r="I50" s="79">
        <v>181477</v>
      </c>
      <c r="J50" s="79">
        <v>95052</v>
      </c>
      <c r="K50" s="79">
        <v>100137</v>
      </c>
      <c r="L50" s="79">
        <v>169750</v>
      </c>
      <c r="M50" s="79">
        <v>196530</v>
      </c>
      <c r="N50" s="79">
        <v>253138</v>
      </c>
      <c r="O50" s="80">
        <f t="shared" si="1"/>
        <v>2216465</v>
      </c>
    </row>
    <row r="51" spans="1:15" ht="16.5">
      <c r="A51" s="177"/>
      <c r="B51" s="77" t="s">
        <v>122</v>
      </c>
      <c r="C51" s="78">
        <v>130561</v>
      </c>
      <c r="D51" s="79">
        <v>114963</v>
      </c>
      <c r="E51" s="79">
        <v>167612</v>
      </c>
      <c r="F51" s="79">
        <v>226524</v>
      </c>
      <c r="G51" s="79">
        <v>261311</v>
      </c>
      <c r="H51" s="79">
        <v>250419</v>
      </c>
      <c r="I51" s="79">
        <v>236909</v>
      </c>
      <c r="J51" s="79">
        <v>282648</v>
      </c>
      <c r="K51" s="79">
        <v>247459</v>
      </c>
      <c r="L51" s="79">
        <v>205120</v>
      </c>
      <c r="M51" s="79">
        <v>226372</v>
      </c>
      <c r="N51" s="79">
        <v>197415</v>
      </c>
      <c r="O51" s="80">
        <f>SUM(C51:N51)</f>
        <v>2547313</v>
      </c>
    </row>
    <row r="52" spans="1:15" ht="16.5">
      <c r="A52" s="177"/>
      <c r="B52" s="77" t="s">
        <v>127</v>
      </c>
      <c r="C52" s="78">
        <v>204993</v>
      </c>
      <c r="D52" s="79">
        <v>106816</v>
      </c>
      <c r="E52" s="79">
        <v>140099</v>
      </c>
      <c r="F52" s="79">
        <v>8883</v>
      </c>
      <c r="G52" s="79">
        <v>217922</v>
      </c>
      <c r="H52" s="79">
        <v>200678</v>
      </c>
      <c r="I52" s="79">
        <v>169602</v>
      </c>
      <c r="J52" s="79">
        <v>232576</v>
      </c>
      <c r="K52" s="79">
        <v>202855</v>
      </c>
      <c r="L52" s="79">
        <v>232254</v>
      </c>
      <c r="M52" s="79">
        <v>222172</v>
      </c>
      <c r="N52" s="78">
        <v>190294</v>
      </c>
      <c r="O52" s="80">
        <f>SUM(C52:N52)</f>
        <v>2129144</v>
      </c>
    </row>
    <row r="53" spans="1:15" ht="16.5">
      <c r="A53" s="177"/>
      <c r="B53" s="77" t="s">
        <v>130</v>
      </c>
      <c r="C53" s="79">
        <v>219958</v>
      </c>
      <c r="D53" s="79">
        <v>117734</v>
      </c>
      <c r="E53" s="79">
        <v>180060</v>
      </c>
      <c r="F53" s="79">
        <v>189421</v>
      </c>
      <c r="G53" s="79">
        <v>218819</v>
      </c>
      <c r="H53" s="79">
        <v>227725</v>
      </c>
      <c r="I53" s="79">
        <v>195720</v>
      </c>
      <c r="J53" s="79">
        <v>198542</v>
      </c>
      <c r="K53" s="79">
        <v>183691</v>
      </c>
      <c r="L53" s="79">
        <v>70182</v>
      </c>
      <c r="M53" s="79">
        <v>67652</v>
      </c>
      <c r="N53" s="159">
        <v>50613</v>
      </c>
      <c r="O53" s="80">
        <f>SUM(C53:N53)</f>
        <v>1920117</v>
      </c>
    </row>
    <row r="54" spans="1:15" ht="16.5">
      <c r="A54" s="177"/>
      <c r="B54" s="77" t="s">
        <v>154</v>
      </c>
      <c r="C54" s="79">
        <v>49436</v>
      </c>
      <c r="D54" s="79">
        <v>71953</v>
      </c>
      <c r="E54" s="78">
        <v>107866</v>
      </c>
      <c r="F54" s="79">
        <v>88954</v>
      </c>
      <c r="G54" s="79">
        <v>91282</v>
      </c>
      <c r="H54" s="78">
        <v>88082</v>
      </c>
      <c r="I54" s="79">
        <v>54319</v>
      </c>
      <c r="J54" s="78">
        <v>79202</v>
      </c>
      <c r="K54" s="79">
        <v>63072</v>
      </c>
      <c r="L54" s="79">
        <v>223829</v>
      </c>
      <c r="M54" s="159">
        <v>271367</v>
      </c>
      <c r="N54" s="159">
        <v>202551</v>
      </c>
      <c r="O54" s="80">
        <f>SUM(C54:N54)</f>
        <v>1391913</v>
      </c>
    </row>
    <row r="55" spans="1:15" ht="16.5">
      <c r="A55" s="178"/>
      <c r="B55" s="77" t="s">
        <v>155</v>
      </c>
      <c r="C55" s="79">
        <v>191862</v>
      </c>
      <c r="D55" s="79">
        <v>189105</v>
      </c>
      <c r="E55" s="79">
        <v>194658</v>
      </c>
      <c r="F55" s="79">
        <v>183665</v>
      </c>
      <c r="G55" s="79">
        <v>230837</v>
      </c>
      <c r="H55" s="79">
        <v>240767</v>
      </c>
      <c r="I55" s="79">
        <v>179921</v>
      </c>
      <c r="J55" s="79">
        <v>177681</v>
      </c>
      <c r="K55" s="79">
        <v>162236</v>
      </c>
      <c r="L55" s="79">
        <v>245915</v>
      </c>
      <c r="M55" s="79">
        <v>0</v>
      </c>
      <c r="N55" s="79">
        <v>0</v>
      </c>
      <c r="O55" s="80">
        <f>SUM(C55:N55)</f>
        <v>1996647</v>
      </c>
    </row>
    <row r="56" spans="2:15" ht="16.5" hidden="1">
      <c r="B56" s="143" t="s">
        <v>35</v>
      </c>
      <c r="C56" s="75">
        <v>1736</v>
      </c>
      <c r="D56" s="74">
        <v>5362</v>
      </c>
      <c r="E56" s="74">
        <v>2629</v>
      </c>
      <c r="F56" s="74">
        <v>2527</v>
      </c>
      <c r="G56" s="74">
        <v>2908</v>
      </c>
      <c r="H56" s="74">
        <v>2194</v>
      </c>
      <c r="I56" s="74">
        <v>1524</v>
      </c>
      <c r="J56" s="74">
        <v>1593</v>
      </c>
      <c r="K56" s="74">
        <v>1669</v>
      </c>
      <c r="L56" s="74">
        <v>2002</v>
      </c>
      <c r="M56" s="74">
        <v>2511</v>
      </c>
      <c r="N56" s="74">
        <v>3240</v>
      </c>
      <c r="O56" s="73">
        <f t="shared" si="1"/>
        <v>29895</v>
      </c>
    </row>
    <row r="57" spans="2:15" ht="16.5" hidden="1">
      <c r="B57" s="76" t="s">
        <v>42</v>
      </c>
      <c r="C57" s="75">
        <v>2805</v>
      </c>
      <c r="D57" s="74">
        <v>1912</v>
      </c>
      <c r="E57" s="74">
        <v>1816</v>
      </c>
      <c r="F57" s="74">
        <v>1466</v>
      </c>
      <c r="G57" s="74">
        <v>1811</v>
      </c>
      <c r="H57" s="74">
        <v>1551</v>
      </c>
      <c r="I57" s="74">
        <v>1775</v>
      </c>
      <c r="J57" s="74">
        <v>1515</v>
      </c>
      <c r="K57" s="74">
        <v>1253</v>
      </c>
      <c r="L57" s="74">
        <v>3605</v>
      </c>
      <c r="M57" s="74">
        <v>1795</v>
      </c>
      <c r="N57" s="74">
        <v>2394</v>
      </c>
      <c r="O57" s="73">
        <f t="shared" si="1"/>
        <v>23698</v>
      </c>
    </row>
    <row r="58" spans="1:15" ht="16.5" hidden="1">
      <c r="A58" s="154"/>
      <c r="B58" s="76" t="s">
        <v>74</v>
      </c>
      <c r="C58" s="75">
        <v>2193</v>
      </c>
      <c r="D58" s="74">
        <v>1641</v>
      </c>
      <c r="E58" s="74">
        <v>2349</v>
      </c>
      <c r="F58" s="74">
        <v>1768</v>
      </c>
      <c r="G58" s="74">
        <v>1583</v>
      </c>
      <c r="H58" s="74">
        <v>2852</v>
      </c>
      <c r="I58" s="74">
        <v>2377</v>
      </c>
      <c r="J58" s="74">
        <v>1814</v>
      </c>
      <c r="K58" s="74">
        <v>1767</v>
      </c>
      <c r="L58" s="74">
        <v>1640</v>
      </c>
      <c r="M58" s="74">
        <v>1451</v>
      </c>
      <c r="N58" s="74">
        <v>1203</v>
      </c>
      <c r="O58" s="73">
        <f t="shared" si="1"/>
        <v>22638</v>
      </c>
    </row>
    <row r="59" spans="1:15" s="17" customFormat="1" ht="16.5" hidden="1">
      <c r="A59" s="154"/>
      <c r="B59" s="76" t="s">
        <v>100</v>
      </c>
      <c r="C59" s="75">
        <v>1145</v>
      </c>
      <c r="D59" s="74">
        <v>1382</v>
      </c>
      <c r="E59" s="74">
        <v>1746</v>
      </c>
      <c r="F59" s="74">
        <v>1494</v>
      </c>
      <c r="G59" s="74">
        <v>1928</v>
      </c>
      <c r="H59" s="74">
        <v>1658</v>
      </c>
      <c r="I59" s="74">
        <v>1489</v>
      </c>
      <c r="J59" s="74">
        <v>1305</v>
      </c>
      <c r="K59" s="74">
        <v>3295</v>
      </c>
      <c r="L59" s="74">
        <v>2993</v>
      </c>
      <c r="M59" s="74">
        <v>1858</v>
      </c>
      <c r="N59" s="74">
        <v>2486</v>
      </c>
      <c r="O59" s="73">
        <f t="shared" si="1"/>
        <v>22779</v>
      </c>
    </row>
    <row r="60" spans="1:15" ht="16.5" hidden="1">
      <c r="A60" s="154"/>
      <c r="B60" s="76" t="s">
        <v>105</v>
      </c>
      <c r="C60" s="75">
        <v>1477</v>
      </c>
      <c r="D60" s="74">
        <v>1367</v>
      </c>
      <c r="E60" s="74">
        <v>1656</v>
      </c>
      <c r="F60" s="74">
        <v>994</v>
      </c>
      <c r="G60" s="74">
        <v>1374</v>
      </c>
      <c r="H60" s="74">
        <v>3043</v>
      </c>
      <c r="I60" s="74">
        <v>2785</v>
      </c>
      <c r="J60" s="74">
        <v>3376</v>
      </c>
      <c r="K60" s="74">
        <v>4227</v>
      </c>
      <c r="L60" s="74">
        <v>1460</v>
      </c>
      <c r="M60" s="74">
        <v>1138</v>
      </c>
      <c r="N60" s="74">
        <v>2142</v>
      </c>
      <c r="O60" s="73">
        <f t="shared" si="1"/>
        <v>25039</v>
      </c>
    </row>
    <row r="61" spans="1:15" ht="16.5" hidden="1">
      <c r="A61" s="154"/>
      <c r="B61" s="76" t="s">
        <v>115</v>
      </c>
      <c r="C61" s="75">
        <v>2540</v>
      </c>
      <c r="D61" s="74">
        <v>4243</v>
      </c>
      <c r="E61" s="74">
        <v>2644</v>
      </c>
      <c r="F61" s="74">
        <v>2310</v>
      </c>
      <c r="G61" s="74">
        <v>2385</v>
      </c>
      <c r="H61" s="74">
        <v>2128</v>
      </c>
      <c r="I61" s="74">
        <v>2521</v>
      </c>
      <c r="J61" s="74">
        <v>2172</v>
      </c>
      <c r="K61" s="74">
        <v>2341</v>
      </c>
      <c r="L61" s="74">
        <v>1508</v>
      </c>
      <c r="M61" s="74">
        <v>1887</v>
      </c>
      <c r="N61" s="74">
        <v>1895</v>
      </c>
      <c r="O61" s="73">
        <f t="shared" si="1"/>
        <v>28574</v>
      </c>
    </row>
    <row r="62" spans="1:15" ht="16.5">
      <c r="A62" s="102" t="s">
        <v>66</v>
      </c>
      <c r="B62" s="76" t="s">
        <v>117</v>
      </c>
      <c r="C62" s="75">
        <v>2076</v>
      </c>
      <c r="D62" s="74">
        <v>4882</v>
      </c>
      <c r="E62" s="74">
        <v>2755</v>
      </c>
      <c r="F62" s="74">
        <v>2815</v>
      </c>
      <c r="G62" s="74">
        <v>2944</v>
      </c>
      <c r="H62" s="74">
        <v>2169</v>
      </c>
      <c r="I62" s="74">
        <v>2721</v>
      </c>
      <c r="J62" s="74">
        <v>2334</v>
      </c>
      <c r="K62" s="74">
        <v>2280</v>
      </c>
      <c r="L62" s="74">
        <v>1548</v>
      </c>
      <c r="M62" s="74">
        <v>1872</v>
      </c>
      <c r="N62" s="74">
        <v>1514</v>
      </c>
      <c r="O62" s="73">
        <f t="shared" si="1"/>
        <v>29910</v>
      </c>
    </row>
    <row r="63" spans="1:15" ht="16.5">
      <c r="A63" s="184" t="s">
        <v>95</v>
      </c>
      <c r="B63" s="76" t="s">
        <v>119</v>
      </c>
      <c r="C63" s="75">
        <v>1421</v>
      </c>
      <c r="D63" s="74">
        <v>1550</v>
      </c>
      <c r="E63" s="74">
        <v>1101</v>
      </c>
      <c r="F63" s="74">
        <v>1673</v>
      </c>
      <c r="G63" s="74">
        <v>1633</v>
      </c>
      <c r="H63" s="74">
        <v>1556</v>
      </c>
      <c r="I63" s="74">
        <v>1793</v>
      </c>
      <c r="J63" s="74">
        <v>2463</v>
      </c>
      <c r="K63" s="74">
        <v>2203</v>
      </c>
      <c r="L63" s="74">
        <v>1916</v>
      </c>
      <c r="M63" s="74">
        <v>5850</v>
      </c>
      <c r="N63" s="74">
        <v>5248</v>
      </c>
      <c r="O63" s="73">
        <f t="shared" si="1"/>
        <v>28407</v>
      </c>
    </row>
    <row r="64" spans="1:15" ht="16.5">
      <c r="A64" s="185"/>
      <c r="B64" s="76" t="s">
        <v>124</v>
      </c>
      <c r="C64" s="75">
        <v>2554</v>
      </c>
      <c r="D64" s="74">
        <v>4040</v>
      </c>
      <c r="E64" s="74">
        <v>3137</v>
      </c>
      <c r="F64" s="74">
        <v>1867</v>
      </c>
      <c r="G64" s="74">
        <v>2349</v>
      </c>
      <c r="H64" s="74">
        <v>2187</v>
      </c>
      <c r="I64" s="74">
        <v>3140</v>
      </c>
      <c r="J64" s="74">
        <v>2980</v>
      </c>
      <c r="K64" s="74">
        <v>2144</v>
      </c>
      <c r="L64" s="74">
        <v>7398</v>
      </c>
      <c r="M64" s="74">
        <v>5692</v>
      </c>
      <c r="N64" s="74">
        <v>3870</v>
      </c>
      <c r="O64" s="73">
        <f>SUM(C64:N64)</f>
        <v>41358</v>
      </c>
    </row>
    <row r="65" spans="1:15" ht="16.5">
      <c r="A65" s="185"/>
      <c r="B65" s="76" t="s">
        <v>127</v>
      </c>
      <c r="C65" s="75">
        <v>3805</v>
      </c>
      <c r="D65" s="74">
        <v>2785</v>
      </c>
      <c r="E65" s="74">
        <v>3065</v>
      </c>
      <c r="F65" s="74">
        <v>2895</v>
      </c>
      <c r="G65" s="74">
        <v>2243</v>
      </c>
      <c r="H65" s="74">
        <v>2536</v>
      </c>
      <c r="I65" s="74">
        <v>3374</v>
      </c>
      <c r="J65" s="74">
        <v>2950</v>
      </c>
      <c r="K65" s="74">
        <v>4531</v>
      </c>
      <c r="L65" s="74">
        <v>3692</v>
      </c>
      <c r="M65" s="74">
        <v>4208</v>
      </c>
      <c r="N65" s="75">
        <v>3717</v>
      </c>
      <c r="O65" s="73">
        <f>SUM(C65:N65)</f>
        <v>39801</v>
      </c>
    </row>
    <row r="66" spans="1:15" ht="16.5">
      <c r="A66" s="185"/>
      <c r="B66" s="160" t="s">
        <v>129</v>
      </c>
      <c r="C66" s="74">
        <v>2868</v>
      </c>
      <c r="D66" s="74">
        <v>317</v>
      </c>
      <c r="E66" s="74">
        <v>2209</v>
      </c>
      <c r="F66" s="74">
        <v>2080</v>
      </c>
      <c r="G66" s="74">
        <v>1850</v>
      </c>
      <c r="H66" s="74">
        <v>1797</v>
      </c>
      <c r="I66" s="74">
        <v>1579</v>
      </c>
      <c r="J66" s="74">
        <v>2403</v>
      </c>
      <c r="K66" s="75">
        <v>2728</v>
      </c>
      <c r="L66" s="74">
        <v>2062</v>
      </c>
      <c r="M66" s="74">
        <v>1936</v>
      </c>
      <c r="N66" s="74">
        <v>1880</v>
      </c>
      <c r="O66" s="73">
        <f>SUM(C66:N66)</f>
        <v>23709</v>
      </c>
    </row>
    <row r="67" spans="1:15" ht="16.5">
      <c r="A67" s="185"/>
      <c r="B67" s="160" t="s">
        <v>140</v>
      </c>
      <c r="C67" s="74">
        <v>3780</v>
      </c>
      <c r="D67" s="74">
        <v>5369</v>
      </c>
      <c r="E67" s="74">
        <v>3298</v>
      </c>
      <c r="F67" s="74">
        <v>2758</v>
      </c>
      <c r="G67" s="74">
        <v>3240</v>
      </c>
      <c r="H67" s="74">
        <v>4048</v>
      </c>
      <c r="I67" s="74">
        <v>5133</v>
      </c>
      <c r="J67" s="74">
        <v>5928</v>
      </c>
      <c r="K67" s="75">
        <v>6455</v>
      </c>
      <c r="L67" s="74">
        <v>6046</v>
      </c>
      <c r="M67" s="74">
        <v>5846</v>
      </c>
      <c r="N67" s="74">
        <v>3435</v>
      </c>
      <c r="O67" s="73">
        <f>SUM(C67:N67)</f>
        <v>55336</v>
      </c>
    </row>
    <row r="68" spans="1:15" ht="16.5">
      <c r="A68" s="186"/>
      <c r="B68" s="160" t="s">
        <v>156</v>
      </c>
      <c r="C68" s="74">
        <v>2777</v>
      </c>
      <c r="D68" s="74">
        <v>3063</v>
      </c>
      <c r="E68" s="74">
        <v>2297</v>
      </c>
      <c r="F68" s="74">
        <v>2354</v>
      </c>
      <c r="G68" s="74">
        <v>2279</v>
      </c>
      <c r="H68" s="74">
        <v>2436</v>
      </c>
      <c r="I68" s="74">
        <v>2611</v>
      </c>
      <c r="J68" s="74">
        <v>4430</v>
      </c>
      <c r="K68" s="74">
        <v>2319</v>
      </c>
      <c r="L68" s="74">
        <v>2277</v>
      </c>
      <c r="M68" s="74">
        <v>0</v>
      </c>
      <c r="N68" s="74">
        <v>0</v>
      </c>
      <c r="O68" s="73">
        <f>SUM(C68:N68)</f>
        <v>26843</v>
      </c>
    </row>
    <row r="69" spans="2:15" ht="16.5" hidden="1">
      <c r="B69" s="77" t="s">
        <v>90</v>
      </c>
      <c r="C69" s="78">
        <v>28239</v>
      </c>
      <c r="D69" s="79">
        <v>88517</v>
      </c>
      <c r="E69" s="79">
        <v>43832</v>
      </c>
      <c r="F69" s="79">
        <v>42166</v>
      </c>
      <c r="G69" s="79">
        <v>48395</v>
      </c>
      <c r="H69" s="79">
        <v>36720</v>
      </c>
      <c r="I69" s="79">
        <v>25766</v>
      </c>
      <c r="J69" s="79">
        <v>26895</v>
      </c>
      <c r="K69" s="79">
        <v>28136</v>
      </c>
      <c r="L69" s="79">
        <v>33581</v>
      </c>
      <c r="M69" s="79">
        <v>41905</v>
      </c>
      <c r="N69" s="79">
        <v>53823</v>
      </c>
      <c r="O69" s="73">
        <f t="shared" si="1"/>
        <v>497975</v>
      </c>
    </row>
    <row r="70" spans="1:15" ht="16.5" hidden="1">
      <c r="A70" s="155"/>
      <c r="B70" s="77" t="s">
        <v>91</v>
      </c>
      <c r="C70" s="78">
        <v>46712</v>
      </c>
      <c r="D70" s="79">
        <v>32109</v>
      </c>
      <c r="E70" s="79">
        <v>30540</v>
      </c>
      <c r="F70" s="79">
        <v>24818</v>
      </c>
      <c r="G70" s="79">
        <v>30459</v>
      </c>
      <c r="H70" s="79">
        <v>26209</v>
      </c>
      <c r="I70" s="79">
        <v>29870</v>
      </c>
      <c r="J70" s="79">
        <v>25620</v>
      </c>
      <c r="K70" s="79">
        <v>21335</v>
      </c>
      <c r="L70" s="79">
        <v>59792</v>
      </c>
      <c r="M70" s="79">
        <v>30198</v>
      </c>
      <c r="N70" s="79">
        <v>39990</v>
      </c>
      <c r="O70" s="80">
        <f t="shared" si="1"/>
        <v>397652</v>
      </c>
    </row>
    <row r="71" spans="1:15" ht="16.5" hidden="1">
      <c r="A71" s="155"/>
      <c r="B71" s="77" t="s">
        <v>92</v>
      </c>
      <c r="C71" s="78">
        <v>36705</v>
      </c>
      <c r="D71" s="79">
        <v>27679</v>
      </c>
      <c r="E71" s="79">
        <v>39254</v>
      </c>
      <c r="F71" s="79">
        <v>29755</v>
      </c>
      <c r="G71" s="79">
        <v>26731</v>
      </c>
      <c r="H71" s="79">
        <v>47479</v>
      </c>
      <c r="I71" s="79">
        <v>39713</v>
      </c>
      <c r="J71" s="79">
        <v>30508</v>
      </c>
      <c r="K71" s="79">
        <v>29740</v>
      </c>
      <c r="L71" s="79">
        <v>27663</v>
      </c>
      <c r="M71" s="79">
        <v>24573</v>
      </c>
      <c r="N71" s="79">
        <v>20518</v>
      </c>
      <c r="O71" s="80">
        <f t="shared" si="1"/>
        <v>380318</v>
      </c>
    </row>
    <row r="72" spans="1:15" ht="16.5" hidden="1">
      <c r="A72" s="155"/>
      <c r="B72" s="77" t="s">
        <v>99</v>
      </c>
      <c r="C72" s="78">
        <v>19570</v>
      </c>
      <c r="D72" s="79">
        <v>23443</v>
      </c>
      <c r="E72" s="79">
        <v>29396</v>
      </c>
      <c r="F72" s="79">
        <v>25276</v>
      </c>
      <c r="G72" s="79">
        <v>32371</v>
      </c>
      <c r="H72" s="79">
        <v>27957</v>
      </c>
      <c r="I72" s="79">
        <v>25194</v>
      </c>
      <c r="J72" s="79">
        <v>22186</v>
      </c>
      <c r="K72" s="79">
        <v>54722</v>
      </c>
      <c r="L72" s="79">
        <v>49785</v>
      </c>
      <c r="M72" s="79">
        <v>24352</v>
      </c>
      <c r="N72" s="79">
        <v>32296</v>
      </c>
      <c r="O72" s="80">
        <f t="shared" si="1"/>
        <v>366548</v>
      </c>
    </row>
    <row r="73" spans="1:15" ht="16.5" hidden="1">
      <c r="A73" s="155"/>
      <c r="B73" s="77" t="s">
        <v>107</v>
      </c>
      <c r="C73" s="78">
        <v>19532</v>
      </c>
      <c r="D73" s="79">
        <v>18141</v>
      </c>
      <c r="E73" s="79">
        <v>19808</v>
      </c>
      <c r="F73" s="79">
        <v>11638</v>
      </c>
      <c r="G73" s="79">
        <v>16582</v>
      </c>
      <c r="H73" s="79">
        <v>39342</v>
      </c>
      <c r="I73" s="79">
        <v>36079</v>
      </c>
      <c r="J73" s="79">
        <v>43555</v>
      </c>
      <c r="K73" s="79">
        <v>54320</v>
      </c>
      <c r="L73" s="79">
        <v>19317</v>
      </c>
      <c r="M73" s="79">
        <v>15244</v>
      </c>
      <c r="N73" s="79">
        <v>27944</v>
      </c>
      <c r="O73" s="80">
        <f t="shared" si="1"/>
        <v>321502</v>
      </c>
    </row>
    <row r="74" spans="1:15" ht="16.5" hidden="1">
      <c r="A74" s="155"/>
      <c r="B74" s="77" t="s">
        <v>114</v>
      </c>
      <c r="C74" s="78">
        <v>32979</v>
      </c>
      <c r="D74" s="79">
        <v>54522</v>
      </c>
      <c r="E74" s="79">
        <v>34295</v>
      </c>
      <c r="F74" s="79">
        <v>30070</v>
      </c>
      <c r="G74" s="79">
        <v>31019</v>
      </c>
      <c r="H74" s="79">
        <v>27767</v>
      </c>
      <c r="I74" s="79">
        <v>32739</v>
      </c>
      <c r="J74" s="79">
        <v>28325</v>
      </c>
      <c r="K74" s="79">
        <v>30462</v>
      </c>
      <c r="L74" s="79">
        <v>19925</v>
      </c>
      <c r="M74" s="79">
        <v>24719</v>
      </c>
      <c r="N74" s="79">
        <v>24820</v>
      </c>
      <c r="O74" s="80">
        <f t="shared" si="1"/>
        <v>371642</v>
      </c>
    </row>
    <row r="75" spans="1:15" ht="16.5">
      <c r="A75" s="176" t="s">
        <v>94</v>
      </c>
      <c r="B75" s="77" t="s">
        <v>116</v>
      </c>
      <c r="C75" s="78">
        <v>27109</v>
      </c>
      <c r="D75" s="79">
        <v>62606</v>
      </c>
      <c r="E75" s="79">
        <v>35699</v>
      </c>
      <c r="F75" s="79">
        <v>36458</v>
      </c>
      <c r="G75" s="79">
        <v>38091</v>
      </c>
      <c r="H75" s="79">
        <v>28286</v>
      </c>
      <c r="I75" s="79">
        <v>35269</v>
      </c>
      <c r="J75" s="79">
        <v>30374</v>
      </c>
      <c r="K75" s="79">
        <v>29691</v>
      </c>
      <c r="L75" s="79">
        <v>20431</v>
      </c>
      <c r="M75" s="79">
        <v>24529</v>
      </c>
      <c r="N75" s="79">
        <v>20000</v>
      </c>
      <c r="O75" s="80">
        <f t="shared" si="1"/>
        <v>388543</v>
      </c>
    </row>
    <row r="76" spans="1:15" ht="16.5">
      <c r="A76" s="177"/>
      <c r="B76" s="77" t="s">
        <v>120</v>
      </c>
      <c r="C76" s="78">
        <v>18824</v>
      </c>
      <c r="D76" s="79">
        <v>20456</v>
      </c>
      <c r="E76" s="79">
        <v>14776</v>
      </c>
      <c r="F76" s="79">
        <v>22012</v>
      </c>
      <c r="G76" s="79">
        <v>21506</v>
      </c>
      <c r="H76" s="79">
        <v>20531</v>
      </c>
      <c r="I76" s="79">
        <v>23530</v>
      </c>
      <c r="J76" s="79">
        <v>32005</v>
      </c>
      <c r="K76" s="79">
        <v>28716</v>
      </c>
      <c r="L76" s="79">
        <v>25085</v>
      </c>
      <c r="M76" s="79">
        <v>74851</v>
      </c>
      <c r="N76" s="79">
        <v>67235</v>
      </c>
      <c r="O76" s="80">
        <f t="shared" si="1"/>
        <v>369527</v>
      </c>
    </row>
    <row r="77" spans="1:15" ht="16.5">
      <c r="A77" s="177"/>
      <c r="B77" s="77" t="s">
        <v>122</v>
      </c>
      <c r="C77" s="78">
        <v>33156</v>
      </c>
      <c r="D77" s="79">
        <v>51955</v>
      </c>
      <c r="E77" s="79">
        <v>40532</v>
      </c>
      <c r="F77" s="79">
        <v>24466</v>
      </c>
      <c r="G77" s="79">
        <v>30563</v>
      </c>
      <c r="H77" s="79">
        <v>28514</v>
      </c>
      <c r="I77" s="79">
        <v>40569</v>
      </c>
      <c r="J77" s="79">
        <v>38513</v>
      </c>
      <c r="K77" s="79">
        <v>27971</v>
      </c>
      <c r="L77" s="79">
        <v>94434</v>
      </c>
      <c r="M77" s="79">
        <v>72853</v>
      </c>
      <c r="N77" s="79">
        <v>49804</v>
      </c>
      <c r="O77" s="80">
        <f aca="true" t="shared" si="3" ref="O77:O104">SUM(C77:N77)</f>
        <v>533330</v>
      </c>
    </row>
    <row r="78" spans="1:15" ht="16.5">
      <c r="A78" s="177"/>
      <c r="B78" s="77" t="s">
        <v>127</v>
      </c>
      <c r="C78" s="78">
        <v>3870</v>
      </c>
      <c r="D78" s="79">
        <v>36079</v>
      </c>
      <c r="E78" s="79">
        <v>39621</v>
      </c>
      <c r="F78" s="79">
        <v>37470</v>
      </c>
      <c r="G78" s="79">
        <v>29222</v>
      </c>
      <c r="H78" s="79">
        <v>32929</v>
      </c>
      <c r="I78" s="79">
        <v>43530</v>
      </c>
      <c r="J78" s="79">
        <v>38166</v>
      </c>
      <c r="K78" s="79">
        <v>58166</v>
      </c>
      <c r="L78" s="79">
        <v>47520</v>
      </c>
      <c r="M78" s="79">
        <v>54079</v>
      </c>
      <c r="N78" s="78">
        <v>47869</v>
      </c>
      <c r="O78" s="80">
        <f t="shared" si="3"/>
        <v>468521</v>
      </c>
    </row>
    <row r="79" spans="1:15" ht="16.5">
      <c r="A79" s="177"/>
      <c r="B79" s="77" t="s">
        <v>130</v>
      </c>
      <c r="C79" s="79">
        <v>37129</v>
      </c>
      <c r="D79" s="79">
        <v>4859</v>
      </c>
      <c r="E79" s="79">
        <v>28793</v>
      </c>
      <c r="F79" s="79">
        <v>27161</v>
      </c>
      <c r="G79" s="79">
        <v>24251</v>
      </c>
      <c r="H79" s="79">
        <v>23581</v>
      </c>
      <c r="I79" s="79">
        <v>20824</v>
      </c>
      <c r="J79" s="79">
        <v>1377</v>
      </c>
      <c r="K79" s="79">
        <v>35357</v>
      </c>
      <c r="L79" s="78">
        <v>1180</v>
      </c>
      <c r="M79" s="79">
        <v>25339</v>
      </c>
      <c r="N79" s="79">
        <v>24631</v>
      </c>
      <c r="O79" s="80">
        <f>SUM(C79:N79)</f>
        <v>254482</v>
      </c>
    </row>
    <row r="80" spans="1:15" ht="16.5">
      <c r="A80" s="177"/>
      <c r="B80" s="77" t="s">
        <v>134</v>
      </c>
      <c r="C80" s="78">
        <v>48665</v>
      </c>
      <c r="D80" s="79">
        <v>68767</v>
      </c>
      <c r="E80" s="79">
        <v>42568</v>
      </c>
      <c r="F80" s="77">
        <v>35738</v>
      </c>
      <c r="G80" s="78">
        <v>41835</v>
      </c>
      <c r="H80" s="79">
        <v>52055</v>
      </c>
      <c r="I80" s="79">
        <v>65781</v>
      </c>
      <c r="J80" s="77">
        <v>75837</v>
      </c>
      <c r="K80" s="78">
        <v>82504</v>
      </c>
      <c r="L80" s="79">
        <v>77330</v>
      </c>
      <c r="M80" s="79">
        <v>74800</v>
      </c>
      <c r="N80" s="77">
        <v>44302</v>
      </c>
      <c r="O80" s="80">
        <f>SUM(C80:N80)</f>
        <v>710182</v>
      </c>
    </row>
    <row r="81" spans="1:15" ht="16.5">
      <c r="A81" s="178"/>
      <c r="B81" s="77" t="s">
        <v>155</v>
      </c>
      <c r="C81" s="78">
        <v>35978</v>
      </c>
      <c r="D81" s="78">
        <v>39596</v>
      </c>
      <c r="E81" s="78">
        <v>29906</v>
      </c>
      <c r="F81" s="78">
        <v>30626</v>
      </c>
      <c r="G81" s="78">
        <v>29678</v>
      </c>
      <c r="H81" s="78">
        <v>31663</v>
      </c>
      <c r="I81" s="78">
        <v>33878</v>
      </c>
      <c r="J81" s="78">
        <v>56888</v>
      </c>
      <c r="K81" s="78">
        <v>30184</v>
      </c>
      <c r="L81" s="78">
        <v>29653</v>
      </c>
      <c r="M81" s="78">
        <v>0</v>
      </c>
      <c r="N81" s="78">
        <v>0</v>
      </c>
      <c r="O81" s="80">
        <f>SUM(C81:N81)</f>
        <v>348050</v>
      </c>
    </row>
    <row r="82" spans="2:15" ht="16.5" hidden="1">
      <c r="B82" s="143" t="s">
        <v>35</v>
      </c>
      <c r="C82" s="75">
        <v>11612</v>
      </c>
      <c r="D82" s="74">
        <v>13832</v>
      </c>
      <c r="E82" s="74">
        <v>9272</v>
      </c>
      <c r="F82" s="74">
        <v>5825</v>
      </c>
      <c r="G82" s="74">
        <v>9773</v>
      </c>
      <c r="H82" s="74">
        <v>12197</v>
      </c>
      <c r="I82" s="74">
        <v>10657</v>
      </c>
      <c r="J82" s="74">
        <v>8812</v>
      </c>
      <c r="K82" s="74">
        <v>8433</v>
      </c>
      <c r="L82" s="74">
        <v>14612</v>
      </c>
      <c r="M82" s="74">
        <v>12137</v>
      </c>
      <c r="N82" s="74">
        <v>12590</v>
      </c>
      <c r="O82" s="73">
        <f t="shared" si="3"/>
        <v>129752</v>
      </c>
    </row>
    <row r="83" spans="2:15" ht="16.5" hidden="1">
      <c r="B83" s="76" t="s">
        <v>42</v>
      </c>
      <c r="C83" s="75">
        <v>11163</v>
      </c>
      <c r="D83" s="74">
        <v>9958</v>
      </c>
      <c r="E83" s="74">
        <v>6248</v>
      </c>
      <c r="F83" s="74">
        <v>9744</v>
      </c>
      <c r="G83" s="74">
        <v>10363</v>
      </c>
      <c r="H83" s="74">
        <v>12173</v>
      </c>
      <c r="I83" s="74">
        <v>13458</v>
      </c>
      <c r="J83" s="74">
        <v>9226</v>
      </c>
      <c r="K83" s="74">
        <v>6769</v>
      </c>
      <c r="L83" s="74">
        <v>16646</v>
      </c>
      <c r="M83" s="74">
        <v>12173</v>
      </c>
      <c r="N83" s="74">
        <v>19776</v>
      </c>
      <c r="O83" s="73">
        <f t="shared" si="3"/>
        <v>137697</v>
      </c>
    </row>
    <row r="84" spans="1:15" ht="16.5" hidden="1">
      <c r="A84" s="154"/>
      <c r="B84" s="76" t="s">
        <v>74</v>
      </c>
      <c r="C84" s="75">
        <v>14338</v>
      </c>
      <c r="D84" s="74">
        <v>9691</v>
      </c>
      <c r="E84" s="74">
        <v>13562</v>
      </c>
      <c r="F84" s="74">
        <v>14889</v>
      </c>
      <c r="G84" s="74">
        <v>15526</v>
      </c>
      <c r="H84" s="74">
        <v>16922</v>
      </c>
      <c r="I84" s="74">
        <v>8808</v>
      </c>
      <c r="J84" s="74">
        <v>11759</v>
      </c>
      <c r="K84" s="74">
        <v>15209</v>
      </c>
      <c r="L84" s="74">
        <v>14347</v>
      </c>
      <c r="M84" s="74">
        <v>13857</v>
      </c>
      <c r="N84" s="74">
        <v>11828</v>
      </c>
      <c r="O84" s="73">
        <f t="shared" si="3"/>
        <v>160736</v>
      </c>
    </row>
    <row r="85" spans="1:15" ht="16.5" hidden="1">
      <c r="A85" s="154"/>
      <c r="B85" s="76" t="s">
        <v>100</v>
      </c>
      <c r="C85" s="75">
        <v>12001</v>
      </c>
      <c r="D85" s="74">
        <v>6089</v>
      </c>
      <c r="E85" s="74">
        <v>11297</v>
      </c>
      <c r="F85" s="74">
        <v>7455</v>
      </c>
      <c r="G85" s="74">
        <v>12869</v>
      </c>
      <c r="H85" s="74">
        <v>13201</v>
      </c>
      <c r="I85" s="74">
        <v>8921</v>
      </c>
      <c r="J85" s="74">
        <v>7497</v>
      </c>
      <c r="K85" s="74">
        <v>8191</v>
      </c>
      <c r="L85" s="74">
        <v>10355</v>
      </c>
      <c r="M85" s="74">
        <v>10515</v>
      </c>
      <c r="N85" s="74">
        <v>8737</v>
      </c>
      <c r="O85" s="73">
        <f t="shared" si="3"/>
        <v>117128</v>
      </c>
    </row>
    <row r="86" spans="1:15" s="17" customFormat="1" ht="16.5" hidden="1">
      <c r="A86" s="154"/>
      <c r="B86" s="76" t="s">
        <v>105</v>
      </c>
      <c r="C86" s="75">
        <v>8650</v>
      </c>
      <c r="D86" s="74">
        <v>3033</v>
      </c>
      <c r="E86" s="74">
        <v>9791</v>
      </c>
      <c r="F86" s="74">
        <v>10282</v>
      </c>
      <c r="G86" s="74">
        <v>12543</v>
      </c>
      <c r="H86" s="74">
        <v>9481</v>
      </c>
      <c r="I86" s="74">
        <v>7275</v>
      </c>
      <c r="J86" s="74">
        <v>5547</v>
      </c>
      <c r="K86" s="74">
        <v>6526</v>
      </c>
      <c r="L86" s="74">
        <v>13234</v>
      </c>
      <c r="M86" s="74">
        <v>14423</v>
      </c>
      <c r="N86" s="74">
        <v>13612</v>
      </c>
      <c r="O86" s="73">
        <f t="shared" si="3"/>
        <v>114397</v>
      </c>
    </row>
    <row r="87" spans="1:15" s="17" customFormat="1" ht="16.5" hidden="1">
      <c r="A87" s="154"/>
      <c r="B87" s="76" t="s">
        <v>115</v>
      </c>
      <c r="C87" s="75">
        <v>16624</v>
      </c>
      <c r="D87" s="74">
        <v>7059</v>
      </c>
      <c r="E87" s="74">
        <v>12331</v>
      </c>
      <c r="F87" s="74">
        <v>15059</v>
      </c>
      <c r="G87" s="74">
        <v>13386</v>
      </c>
      <c r="H87" s="74">
        <v>17059</v>
      </c>
      <c r="I87" s="74">
        <v>8310</v>
      </c>
      <c r="J87" s="74">
        <v>12539</v>
      </c>
      <c r="K87" s="74">
        <v>16531</v>
      </c>
      <c r="L87" s="74">
        <v>21228</v>
      </c>
      <c r="M87" s="74">
        <v>18247</v>
      </c>
      <c r="N87" s="74">
        <v>16026</v>
      </c>
      <c r="O87" s="73">
        <f t="shared" si="3"/>
        <v>174399</v>
      </c>
    </row>
    <row r="88" spans="1:15" s="17" customFormat="1" ht="16.5">
      <c r="A88" s="102" t="s">
        <v>79</v>
      </c>
      <c r="B88" s="76" t="s">
        <v>117</v>
      </c>
      <c r="C88" s="75">
        <v>16365</v>
      </c>
      <c r="D88" s="74">
        <v>9171</v>
      </c>
      <c r="E88" s="74">
        <v>10289</v>
      </c>
      <c r="F88" s="74">
        <v>11533</v>
      </c>
      <c r="G88" s="74">
        <v>14124</v>
      </c>
      <c r="H88" s="74">
        <v>13809</v>
      </c>
      <c r="I88" s="74">
        <v>7517</v>
      </c>
      <c r="J88" s="74">
        <v>11139</v>
      </c>
      <c r="K88" s="74">
        <v>10451</v>
      </c>
      <c r="L88" s="74">
        <v>17362</v>
      </c>
      <c r="M88" s="74">
        <v>17994</v>
      </c>
      <c r="N88" s="74">
        <v>16796</v>
      </c>
      <c r="O88" s="73">
        <f t="shared" si="3"/>
        <v>156550</v>
      </c>
    </row>
    <row r="89" spans="1:15" s="17" customFormat="1" ht="16.5">
      <c r="A89" s="184" t="s">
        <v>95</v>
      </c>
      <c r="B89" s="76" t="s">
        <v>119</v>
      </c>
      <c r="C89" s="75">
        <v>17382</v>
      </c>
      <c r="D89" s="74">
        <v>6985</v>
      </c>
      <c r="E89" s="74">
        <v>11690</v>
      </c>
      <c r="F89" s="74">
        <v>8772</v>
      </c>
      <c r="G89" s="74">
        <v>9342</v>
      </c>
      <c r="H89" s="74">
        <v>11392</v>
      </c>
      <c r="I89" s="74">
        <v>11065</v>
      </c>
      <c r="J89" s="74">
        <v>16133</v>
      </c>
      <c r="K89" s="74">
        <v>16974</v>
      </c>
      <c r="L89" s="74">
        <v>18774</v>
      </c>
      <c r="M89" s="74">
        <v>8074</v>
      </c>
      <c r="N89" s="74">
        <v>6125</v>
      </c>
      <c r="O89" s="73">
        <f t="shared" si="3"/>
        <v>142708</v>
      </c>
    </row>
    <row r="90" spans="1:15" s="17" customFormat="1" ht="16.5">
      <c r="A90" s="185"/>
      <c r="B90" s="76" t="s">
        <v>124</v>
      </c>
      <c r="C90" s="75">
        <v>10566</v>
      </c>
      <c r="D90" s="74">
        <v>9363</v>
      </c>
      <c r="E90" s="74">
        <v>8581</v>
      </c>
      <c r="F90" s="74">
        <v>6996</v>
      </c>
      <c r="G90" s="74">
        <v>7121</v>
      </c>
      <c r="H90" s="74">
        <v>7357</v>
      </c>
      <c r="I90" s="74">
        <v>5162</v>
      </c>
      <c r="J90" s="74">
        <v>4278</v>
      </c>
      <c r="K90" s="74">
        <v>6219</v>
      </c>
      <c r="L90" s="74">
        <v>9564</v>
      </c>
      <c r="M90" s="74">
        <v>13042</v>
      </c>
      <c r="N90" s="74">
        <v>12367</v>
      </c>
      <c r="O90" s="73">
        <f t="shared" si="3"/>
        <v>100616</v>
      </c>
    </row>
    <row r="91" spans="1:15" s="17" customFormat="1" ht="16.5">
      <c r="A91" s="185"/>
      <c r="B91" s="76" t="s">
        <v>127</v>
      </c>
      <c r="C91" s="75">
        <v>11651</v>
      </c>
      <c r="D91" s="74">
        <v>8069</v>
      </c>
      <c r="E91" s="74">
        <v>11297</v>
      </c>
      <c r="F91" s="74">
        <v>11531</v>
      </c>
      <c r="G91" s="74">
        <v>12247</v>
      </c>
      <c r="H91" s="74">
        <v>12134</v>
      </c>
      <c r="I91" s="74">
        <v>10663</v>
      </c>
      <c r="J91" s="74">
        <v>7378</v>
      </c>
      <c r="K91" s="74">
        <v>10126</v>
      </c>
      <c r="L91" s="74">
        <v>9959</v>
      </c>
      <c r="M91" s="74">
        <v>10681</v>
      </c>
      <c r="N91" s="75">
        <v>7458</v>
      </c>
      <c r="O91" s="73">
        <f t="shared" si="3"/>
        <v>123194</v>
      </c>
    </row>
    <row r="92" spans="1:15" s="17" customFormat="1" ht="16.5">
      <c r="A92" s="185"/>
      <c r="B92" s="76" t="s">
        <v>129</v>
      </c>
      <c r="C92" s="74">
        <v>6970</v>
      </c>
      <c r="D92" s="74">
        <v>7455</v>
      </c>
      <c r="E92" s="74">
        <v>7187</v>
      </c>
      <c r="F92" s="74">
        <v>7076</v>
      </c>
      <c r="G92" s="74">
        <v>7242</v>
      </c>
      <c r="H92" s="74">
        <v>10364</v>
      </c>
      <c r="I92" s="74">
        <v>2605</v>
      </c>
      <c r="J92" s="74">
        <v>4352</v>
      </c>
      <c r="K92" s="74">
        <v>6473</v>
      </c>
      <c r="L92" s="74">
        <v>16019</v>
      </c>
      <c r="M92" s="74">
        <v>21558</v>
      </c>
      <c r="N92" s="74">
        <v>14325</v>
      </c>
      <c r="O92" s="73">
        <f>SUM(C92:N92)</f>
        <v>111626</v>
      </c>
    </row>
    <row r="93" spans="1:15" s="17" customFormat="1" ht="16.5">
      <c r="A93" s="185"/>
      <c r="B93" s="76" t="s">
        <v>135</v>
      </c>
      <c r="C93" s="74">
        <v>9433</v>
      </c>
      <c r="D93" s="74">
        <v>3939</v>
      </c>
      <c r="E93" s="74">
        <v>4682</v>
      </c>
      <c r="F93" s="74">
        <v>3841</v>
      </c>
      <c r="G93" s="74">
        <v>8424</v>
      </c>
      <c r="H93" s="74">
        <v>6932</v>
      </c>
      <c r="I93" s="74">
        <v>2872</v>
      </c>
      <c r="J93" s="74">
        <v>2307</v>
      </c>
      <c r="K93" s="74">
        <v>4068</v>
      </c>
      <c r="L93" s="74">
        <v>6640</v>
      </c>
      <c r="M93" s="74">
        <v>6416</v>
      </c>
      <c r="N93" s="74">
        <v>5631</v>
      </c>
      <c r="O93" s="73">
        <f>SUM(C93:N93)</f>
        <v>65185</v>
      </c>
    </row>
    <row r="94" spans="1:15" s="17" customFormat="1" ht="16.5">
      <c r="A94" s="186"/>
      <c r="B94" s="76" t="s">
        <v>157</v>
      </c>
      <c r="C94" s="74">
        <v>6650</v>
      </c>
      <c r="D94" s="74">
        <v>2734</v>
      </c>
      <c r="E94" s="74">
        <v>5725</v>
      </c>
      <c r="F94" s="74">
        <v>4843</v>
      </c>
      <c r="G94" s="74">
        <v>8486</v>
      </c>
      <c r="H94" s="74">
        <v>9331</v>
      </c>
      <c r="I94" s="74">
        <v>6204</v>
      </c>
      <c r="J94" s="74">
        <v>2005</v>
      </c>
      <c r="K94" s="74">
        <v>10678</v>
      </c>
      <c r="L94" s="74">
        <v>7929</v>
      </c>
      <c r="M94" s="74">
        <v>0</v>
      </c>
      <c r="N94" s="74">
        <v>0</v>
      </c>
      <c r="O94" s="73">
        <f>SUM(C94:N94)</f>
        <v>64585</v>
      </c>
    </row>
    <row r="95" spans="2:15" ht="16.5" hidden="1">
      <c r="B95" s="77" t="s">
        <v>90</v>
      </c>
      <c r="C95" s="78">
        <v>184033</v>
      </c>
      <c r="D95" s="79">
        <v>227001</v>
      </c>
      <c r="E95" s="79">
        <v>152445</v>
      </c>
      <c r="F95" s="79">
        <v>96088</v>
      </c>
      <c r="G95" s="79">
        <v>160637</v>
      </c>
      <c r="H95" s="79">
        <v>200270</v>
      </c>
      <c r="I95" s="79">
        <v>175092</v>
      </c>
      <c r="J95" s="79">
        <v>144925</v>
      </c>
      <c r="K95" s="79">
        <v>138729</v>
      </c>
      <c r="L95" s="79">
        <v>239755</v>
      </c>
      <c r="M95" s="79">
        <v>199290</v>
      </c>
      <c r="N95" s="79">
        <v>206695</v>
      </c>
      <c r="O95" s="80">
        <f t="shared" si="3"/>
        <v>2124960</v>
      </c>
    </row>
    <row r="96" spans="1:15" ht="16.5" hidden="1">
      <c r="A96" s="155"/>
      <c r="B96" s="77" t="s">
        <v>91</v>
      </c>
      <c r="C96" s="78">
        <v>183364</v>
      </c>
      <c r="D96" s="79">
        <v>163663</v>
      </c>
      <c r="E96" s="79">
        <v>103003</v>
      </c>
      <c r="F96" s="79">
        <v>160163</v>
      </c>
      <c r="G96" s="79">
        <v>170284</v>
      </c>
      <c r="H96" s="79">
        <v>199877</v>
      </c>
      <c r="I96" s="79">
        <v>220887</v>
      </c>
      <c r="J96" s="79">
        <v>151694</v>
      </c>
      <c r="K96" s="79">
        <v>111522</v>
      </c>
      <c r="L96" s="79">
        <v>273010</v>
      </c>
      <c r="M96" s="79">
        <v>199877</v>
      </c>
      <c r="N96" s="79">
        <v>324186</v>
      </c>
      <c r="O96" s="80">
        <f t="shared" si="3"/>
        <v>2261530</v>
      </c>
    </row>
    <row r="97" spans="1:15" ht="16.5" hidden="1">
      <c r="A97" s="155"/>
      <c r="B97" s="77" t="s">
        <v>92</v>
      </c>
      <c r="C97" s="78">
        <v>235275</v>
      </c>
      <c r="D97" s="79">
        <v>159297</v>
      </c>
      <c r="E97" s="79">
        <v>222587</v>
      </c>
      <c r="F97" s="79">
        <v>244284</v>
      </c>
      <c r="G97" s="79">
        <v>254698</v>
      </c>
      <c r="H97" s="79">
        <v>277523</v>
      </c>
      <c r="I97" s="79">
        <v>144859</v>
      </c>
      <c r="J97" s="79">
        <v>193108</v>
      </c>
      <c r="K97" s="79">
        <v>249516</v>
      </c>
      <c r="L97" s="79">
        <v>235422</v>
      </c>
      <c r="M97" s="79">
        <v>227411</v>
      </c>
      <c r="N97" s="79">
        <v>194237</v>
      </c>
      <c r="O97" s="80">
        <f t="shared" si="3"/>
        <v>2638217</v>
      </c>
    </row>
    <row r="98" spans="1:15" ht="16.5" hidden="1">
      <c r="A98" s="155"/>
      <c r="B98" s="77" t="s">
        <v>99</v>
      </c>
      <c r="C98" s="78">
        <v>197065</v>
      </c>
      <c r="D98" s="79">
        <v>100404</v>
      </c>
      <c r="E98" s="79">
        <v>185555</v>
      </c>
      <c r="F98" s="79">
        <v>122738</v>
      </c>
      <c r="G98" s="79">
        <v>211256</v>
      </c>
      <c r="H98" s="79">
        <v>216685</v>
      </c>
      <c r="I98" s="79">
        <v>146707</v>
      </c>
      <c r="J98" s="79">
        <v>123425</v>
      </c>
      <c r="K98" s="79">
        <v>134773</v>
      </c>
      <c r="L98" s="79">
        <v>170154</v>
      </c>
      <c r="M98" s="79">
        <v>133864</v>
      </c>
      <c r="N98" s="79">
        <v>111372</v>
      </c>
      <c r="O98" s="80">
        <f t="shared" si="3"/>
        <v>1853998</v>
      </c>
    </row>
    <row r="99" spans="1:15" ht="16.5" hidden="1">
      <c r="A99" s="155"/>
      <c r="B99" s="77" t="s">
        <v>107</v>
      </c>
      <c r="C99" s="78">
        <v>110271</v>
      </c>
      <c r="D99" s="79">
        <v>33739</v>
      </c>
      <c r="E99" s="79">
        <v>106988</v>
      </c>
      <c r="F99" s="79">
        <v>130916</v>
      </c>
      <c r="G99" s="79">
        <v>159517</v>
      </c>
      <c r="H99" s="79">
        <v>109345</v>
      </c>
      <c r="I99" s="79">
        <v>84104</v>
      </c>
      <c r="J99" s="79">
        <v>71018</v>
      </c>
      <c r="K99" s="79">
        <v>83402</v>
      </c>
      <c r="L99" s="79">
        <v>168258</v>
      </c>
      <c r="M99" s="79">
        <v>183299</v>
      </c>
      <c r="N99" s="79">
        <v>173041</v>
      </c>
      <c r="O99" s="80">
        <f t="shared" si="3"/>
        <v>1413898</v>
      </c>
    </row>
    <row r="100" spans="1:15" ht="16.5" hidden="1">
      <c r="A100" s="155"/>
      <c r="B100" s="77" t="s">
        <v>114</v>
      </c>
      <c r="C100" s="78">
        <v>211143</v>
      </c>
      <c r="D100" s="79">
        <v>90145</v>
      </c>
      <c r="E100" s="79">
        <v>156836</v>
      </c>
      <c r="F100" s="79">
        <v>191345</v>
      </c>
      <c r="G100" s="79">
        <v>170182</v>
      </c>
      <c r="H100" s="79">
        <v>216645</v>
      </c>
      <c r="I100" s="79">
        <v>105970</v>
      </c>
      <c r="J100" s="79">
        <v>159467</v>
      </c>
      <c r="K100" s="79">
        <v>209966</v>
      </c>
      <c r="L100" s="79">
        <v>269383</v>
      </c>
      <c r="M100" s="79">
        <v>231673</v>
      </c>
      <c r="N100" s="79">
        <v>203578</v>
      </c>
      <c r="O100" s="80">
        <f t="shared" si="3"/>
        <v>2216333</v>
      </c>
    </row>
    <row r="101" spans="1:15" ht="16.5">
      <c r="A101" s="176" t="s">
        <v>128</v>
      </c>
      <c r="B101" s="77" t="s">
        <v>116</v>
      </c>
      <c r="C101" s="78">
        <v>207866</v>
      </c>
      <c r="D101" s="79">
        <v>116862</v>
      </c>
      <c r="E101" s="79">
        <v>131004</v>
      </c>
      <c r="F101" s="79">
        <v>146741</v>
      </c>
      <c r="G101" s="79">
        <v>179517</v>
      </c>
      <c r="H101" s="79">
        <v>175532</v>
      </c>
      <c r="I101" s="79">
        <v>95938</v>
      </c>
      <c r="J101" s="79">
        <v>141757</v>
      </c>
      <c r="K101" s="79">
        <v>133054</v>
      </c>
      <c r="L101" s="79">
        <v>220478</v>
      </c>
      <c r="M101" s="79">
        <v>228472</v>
      </c>
      <c r="N101" s="79">
        <v>213317</v>
      </c>
      <c r="O101" s="80">
        <f t="shared" si="3"/>
        <v>1990538</v>
      </c>
    </row>
    <row r="102" spans="1:15" ht="16.5">
      <c r="A102" s="177"/>
      <c r="B102" s="77" t="s">
        <v>120</v>
      </c>
      <c r="C102" s="78">
        <v>220730</v>
      </c>
      <c r="D102" s="79">
        <v>89209</v>
      </c>
      <c r="E102" s="79">
        <v>148727</v>
      </c>
      <c r="F102" s="79">
        <v>111815</v>
      </c>
      <c r="G102" s="79">
        <v>119024</v>
      </c>
      <c r="H102" s="79">
        <v>144957</v>
      </c>
      <c r="I102" s="79">
        <v>140821</v>
      </c>
      <c r="J102" s="79">
        <v>204931</v>
      </c>
      <c r="K102" s="79">
        <v>215570</v>
      </c>
      <c r="L102" s="79">
        <v>238340</v>
      </c>
      <c r="M102" s="79">
        <v>102984</v>
      </c>
      <c r="N102" s="79">
        <v>78330</v>
      </c>
      <c r="O102" s="80">
        <f t="shared" si="3"/>
        <v>1815438</v>
      </c>
    </row>
    <row r="103" spans="1:15" ht="16.5">
      <c r="A103" s="177"/>
      <c r="B103" s="77" t="s">
        <v>122</v>
      </c>
      <c r="C103" s="78">
        <v>134508</v>
      </c>
      <c r="D103" s="79">
        <v>119290</v>
      </c>
      <c r="E103" s="79">
        <v>109398</v>
      </c>
      <c r="F103" s="79">
        <v>89347</v>
      </c>
      <c r="G103" s="79">
        <v>90929</v>
      </c>
      <c r="H103" s="79">
        <v>93914</v>
      </c>
      <c r="I103" s="79">
        <v>66148</v>
      </c>
      <c r="J103" s="79">
        <v>54933</v>
      </c>
      <c r="K103" s="79">
        <v>79519</v>
      </c>
      <c r="L103" s="79">
        <v>121833</v>
      </c>
      <c r="M103" s="79">
        <v>165830</v>
      </c>
      <c r="N103" s="79">
        <v>157292</v>
      </c>
      <c r="O103" s="80">
        <f t="shared" si="3"/>
        <v>1282941</v>
      </c>
    </row>
    <row r="104" spans="1:15" ht="16.5">
      <c r="A104" s="177"/>
      <c r="B104" s="77" t="s">
        <v>127</v>
      </c>
      <c r="C104" s="78">
        <v>148234</v>
      </c>
      <c r="D104" s="79">
        <v>102921</v>
      </c>
      <c r="E104" s="79">
        <v>143756</v>
      </c>
      <c r="F104" s="79">
        <v>146716</v>
      </c>
      <c r="G104" s="79">
        <v>155774</v>
      </c>
      <c r="H104" s="79">
        <v>154344</v>
      </c>
      <c r="I104" s="79">
        <v>135736</v>
      </c>
      <c r="J104" s="79">
        <v>94180</v>
      </c>
      <c r="K104" s="79">
        <v>128942</v>
      </c>
      <c r="L104" s="79">
        <v>126798</v>
      </c>
      <c r="M104" s="79">
        <v>135963</v>
      </c>
      <c r="N104" s="78">
        <v>95192</v>
      </c>
      <c r="O104" s="80">
        <f t="shared" si="3"/>
        <v>1568556</v>
      </c>
    </row>
    <row r="105" spans="1:15" ht="16.5">
      <c r="A105" s="177"/>
      <c r="B105" s="77" t="s">
        <v>136</v>
      </c>
      <c r="C105" s="78">
        <v>89019</v>
      </c>
      <c r="D105" s="79">
        <v>95154</v>
      </c>
      <c r="E105" s="79">
        <v>91764</v>
      </c>
      <c r="F105" s="79">
        <v>90359</v>
      </c>
      <c r="G105" s="79">
        <v>92460</v>
      </c>
      <c r="H105" s="79">
        <v>131953</v>
      </c>
      <c r="I105" s="79">
        <v>33803</v>
      </c>
      <c r="J105" s="79">
        <v>55901</v>
      </c>
      <c r="K105" s="79">
        <v>82733</v>
      </c>
      <c r="L105" s="79">
        <v>203490</v>
      </c>
      <c r="M105" s="77">
        <v>273558</v>
      </c>
      <c r="N105" s="78">
        <v>182061</v>
      </c>
      <c r="O105" s="80">
        <f>SUM(C105:N105)</f>
        <v>1422255</v>
      </c>
    </row>
    <row r="106" spans="1:15" ht="16.5">
      <c r="A106" s="177"/>
      <c r="B106" s="77" t="s">
        <v>138</v>
      </c>
      <c r="C106" s="78">
        <v>120177</v>
      </c>
      <c r="D106" s="79">
        <v>50678</v>
      </c>
      <c r="E106" s="79">
        <v>60076</v>
      </c>
      <c r="F106" s="79">
        <v>49437</v>
      </c>
      <c r="G106" s="79">
        <v>107412</v>
      </c>
      <c r="H106" s="79">
        <v>88539</v>
      </c>
      <c r="I106" s="79">
        <v>37179</v>
      </c>
      <c r="J106" s="79">
        <v>30032</v>
      </c>
      <c r="K106" s="79">
        <v>52309</v>
      </c>
      <c r="L106" s="79">
        <v>84845</v>
      </c>
      <c r="M106" s="77">
        <v>82011</v>
      </c>
      <c r="N106" s="78">
        <v>72081</v>
      </c>
      <c r="O106" s="80">
        <f>SUM(C106:N106)</f>
        <v>834776</v>
      </c>
    </row>
    <row r="107" spans="1:15" ht="16.5">
      <c r="A107" s="178"/>
      <c r="B107" s="77" t="s">
        <v>158</v>
      </c>
      <c r="C107" s="78">
        <v>84971</v>
      </c>
      <c r="D107" s="78">
        <v>35434</v>
      </c>
      <c r="E107" s="78">
        <v>73271</v>
      </c>
      <c r="F107" s="78">
        <v>62113</v>
      </c>
      <c r="G107" s="78">
        <v>108196</v>
      </c>
      <c r="H107" s="78">
        <v>118886</v>
      </c>
      <c r="I107" s="78">
        <v>79329</v>
      </c>
      <c r="J107" s="78">
        <v>26213</v>
      </c>
      <c r="K107" s="78">
        <v>135926</v>
      </c>
      <c r="L107" s="78">
        <v>101151</v>
      </c>
      <c r="M107" s="78">
        <v>0</v>
      </c>
      <c r="N107" s="78">
        <v>0</v>
      </c>
      <c r="O107" s="80">
        <f>SUM(C107:N107)</f>
        <v>825490</v>
      </c>
    </row>
    <row r="108" spans="2:15" ht="16.5" hidden="1">
      <c r="B108" s="120" t="s">
        <v>35</v>
      </c>
      <c r="C108" s="101">
        <f aca="true" t="shared" si="4" ref="C108:N108">C56+C82</f>
        <v>13348</v>
      </c>
      <c r="D108" s="101">
        <f t="shared" si="4"/>
        <v>19194</v>
      </c>
      <c r="E108" s="101">
        <f t="shared" si="4"/>
        <v>11901</v>
      </c>
      <c r="F108" s="101">
        <f t="shared" si="4"/>
        <v>8352</v>
      </c>
      <c r="G108" s="101">
        <f t="shared" si="4"/>
        <v>12681</v>
      </c>
      <c r="H108" s="101">
        <f t="shared" si="4"/>
        <v>14391</v>
      </c>
      <c r="I108" s="101">
        <f t="shared" si="4"/>
        <v>12181</v>
      </c>
      <c r="J108" s="101">
        <f t="shared" si="4"/>
        <v>10405</v>
      </c>
      <c r="K108" s="101">
        <f t="shared" si="4"/>
        <v>10102</v>
      </c>
      <c r="L108" s="101">
        <f t="shared" si="4"/>
        <v>16614</v>
      </c>
      <c r="M108" s="101">
        <f t="shared" si="4"/>
        <v>14648</v>
      </c>
      <c r="N108" s="101">
        <f t="shared" si="4"/>
        <v>15830</v>
      </c>
      <c r="O108" s="80">
        <f aca="true" t="shared" si="5" ref="O108:O141">SUM(C108:N108)</f>
        <v>159647</v>
      </c>
    </row>
    <row r="109" spans="2:15" ht="16.5" hidden="1">
      <c r="B109" s="121" t="s">
        <v>67</v>
      </c>
      <c r="C109" s="81">
        <f aca="true" t="shared" si="6" ref="C109:N109">C57+C83</f>
        <v>13968</v>
      </c>
      <c r="D109" s="81">
        <f t="shared" si="6"/>
        <v>11870</v>
      </c>
      <c r="E109" s="81">
        <f t="shared" si="6"/>
        <v>8064</v>
      </c>
      <c r="F109" s="81">
        <f t="shared" si="6"/>
        <v>11210</v>
      </c>
      <c r="G109" s="81">
        <f t="shared" si="6"/>
        <v>12174</v>
      </c>
      <c r="H109" s="81">
        <f t="shared" si="6"/>
        <v>13724</v>
      </c>
      <c r="I109" s="81">
        <f t="shared" si="6"/>
        <v>15233</v>
      </c>
      <c r="J109" s="81">
        <f t="shared" si="6"/>
        <v>10741</v>
      </c>
      <c r="K109" s="81">
        <f t="shared" si="6"/>
        <v>8022</v>
      </c>
      <c r="L109" s="81">
        <f t="shared" si="6"/>
        <v>20251</v>
      </c>
      <c r="M109" s="81">
        <f t="shared" si="6"/>
        <v>13968</v>
      </c>
      <c r="N109" s="81">
        <f t="shared" si="6"/>
        <v>22170</v>
      </c>
      <c r="O109" s="80">
        <f t="shared" si="5"/>
        <v>161395</v>
      </c>
    </row>
    <row r="110" spans="1:15" ht="16.5" hidden="1">
      <c r="A110" s="156"/>
      <c r="B110" s="85" t="s">
        <v>74</v>
      </c>
      <c r="C110" s="81">
        <f aca="true" t="shared" si="7" ref="C110:N110">C58+C84</f>
        <v>16531</v>
      </c>
      <c r="D110" s="81">
        <f t="shared" si="7"/>
        <v>11332</v>
      </c>
      <c r="E110" s="81">
        <f t="shared" si="7"/>
        <v>15911</v>
      </c>
      <c r="F110" s="81">
        <f t="shared" si="7"/>
        <v>16657</v>
      </c>
      <c r="G110" s="81">
        <f t="shared" si="7"/>
        <v>17109</v>
      </c>
      <c r="H110" s="81">
        <f t="shared" si="7"/>
        <v>19774</v>
      </c>
      <c r="I110" s="81">
        <f t="shared" si="7"/>
        <v>11185</v>
      </c>
      <c r="J110" s="81">
        <f t="shared" si="7"/>
        <v>13573</v>
      </c>
      <c r="K110" s="81">
        <f t="shared" si="7"/>
        <v>16976</v>
      </c>
      <c r="L110" s="81">
        <f t="shared" si="7"/>
        <v>15987</v>
      </c>
      <c r="M110" s="81">
        <f t="shared" si="7"/>
        <v>15308</v>
      </c>
      <c r="N110" s="81">
        <f t="shared" si="7"/>
        <v>13031</v>
      </c>
      <c r="O110" s="80">
        <f t="shared" si="5"/>
        <v>183374</v>
      </c>
    </row>
    <row r="111" spans="1:15" ht="16.5" hidden="1">
      <c r="A111" s="156"/>
      <c r="B111" s="85" t="s">
        <v>100</v>
      </c>
      <c r="C111" s="81">
        <f aca="true" t="shared" si="8" ref="C111:N111">C59+C85</f>
        <v>13146</v>
      </c>
      <c r="D111" s="81">
        <f t="shared" si="8"/>
        <v>7471</v>
      </c>
      <c r="E111" s="81">
        <f t="shared" si="8"/>
        <v>13043</v>
      </c>
      <c r="F111" s="81">
        <f t="shared" si="8"/>
        <v>8949</v>
      </c>
      <c r="G111" s="81">
        <f t="shared" si="8"/>
        <v>14797</v>
      </c>
      <c r="H111" s="81">
        <f t="shared" si="8"/>
        <v>14859</v>
      </c>
      <c r="I111" s="81">
        <f t="shared" si="8"/>
        <v>10410</v>
      </c>
      <c r="J111" s="81">
        <f t="shared" si="8"/>
        <v>8802</v>
      </c>
      <c r="K111" s="81">
        <f t="shared" si="8"/>
        <v>11486</v>
      </c>
      <c r="L111" s="81">
        <f t="shared" si="8"/>
        <v>13348</v>
      </c>
      <c r="M111" s="81">
        <f t="shared" si="8"/>
        <v>12373</v>
      </c>
      <c r="N111" s="81">
        <f t="shared" si="8"/>
        <v>11223</v>
      </c>
      <c r="O111" s="80">
        <f t="shared" si="5"/>
        <v>139907</v>
      </c>
    </row>
    <row r="112" spans="1:15" ht="16.5" hidden="1">
      <c r="A112" s="156"/>
      <c r="B112" s="85" t="s">
        <v>105</v>
      </c>
      <c r="C112" s="81">
        <f aca="true" t="shared" si="9" ref="C112:N112">C60+C86</f>
        <v>10127</v>
      </c>
      <c r="D112" s="81">
        <f t="shared" si="9"/>
        <v>4400</v>
      </c>
      <c r="E112" s="81">
        <f t="shared" si="9"/>
        <v>11447</v>
      </c>
      <c r="F112" s="81">
        <f t="shared" si="9"/>
        <v>11276</v>
      </c>
      <c r="G112" s="81">
        <f t="shared" si="9"/>
        <v>13917</v>
      </c>
      <c r="H112" s="81">
        <f t="shared" si="9"/>
        <v>12524</v>
      </c>
      <c r="I112" s="81">
        <f t="shared" si="9"/>
        <v>10060</v>
      </c>
      <c r="J112" s="81">
        <f t="shared" si="9"/>
        <v>8923</v>
      </c>
      <c r="K112" s="81">
        <f t="shared" si="9"/>
        <v>10753</v>
      </c>
      <c r="L112" s="81">
        <f t="shared" si="9"/>
        <v>14694</v>
      </c>
      <c r="M112" s="81">
        <f t="shared" si="9"/>
        <v>15561</v>
      </c>
      <c r="N112" s="81">
        <f t="shared" si="9"/>
        <v>15754</v>
      </c>
      <c r="O112" s="80">
        <f t="shared" si="5"/>
        <v>139436</v>
      </c>
    </row>
    <row r="113" spans="1:15" ht="16.5" hidden="1">
      <c r="A113" s="156"/>
      <c r="B113" s="85" t="s">
        <v>115</v>
      </c>
      <c r="C113" s="81">
        <f aca="true" t="shared" si="10" ref="C113:N113">C61+C87</f>
        <v>19164</v>
      </c>
      <c r="D113" s="81">
        <f t="shared" si="10"/>
        <v>11302</v>
      </c>
      <c r="E113" s="81">
        <f t="shared" si="10"/>
        <v>14975</v>
      </c>
      <c r="F113" s="81">
        <f t="shared" si="10"/>
        <v>17369</v>
      </c>
      <c r="G113" s="81">
        <f t="shared" si="10"/>
        <v>15771</v>
      </c>
      <c r="H113" s="81">
        <f t="shared" si="10"/>
        <v>19187</v>
      </c>
      <c r="I113" s="81">
        <f t="shared" si="10"/>
        <v>10831</v>
      </c>
      <c r="J113" s="81">
        <f t="shared" si="10"/>
        <v>14711</v>
      </c>
      <c r="K113" s="81">
        <f t="shared" si="10"/>
        <v>18872</v>
      </c>
      <c r="L113" s="81">
        <f t="shared" si="10"/>
        <v>22736</v>
      </c>
      <c r="M113" s="81">
        <f t="shared" si="10"/>
        <v>20134</v>
      </c>
      <c r="N113" s="81">
        <f t="shared" si="10"/>
        <v>17921</v>
      </c>
      <c r="O113" s="80">
        <f t="shared" si="5"/>
        <v>202973</v>
      </c>
    </row>
    <row r="114" spans="1:15" ht="16.5">
      <c r="A114" s="102" t="s">
        <v>80</v>
      </c>
      <c r="B114" s="85" t="s">
        <v>117</v>
      </c>
      <c r="C114" s="81">
        <f aca="true" t="shared" si="11" ref="C114:N114">C62+C88</f>
        <v>18441</v>
      </c>
      <c r="D114" s="81">
        <f t="shared" si="11"/>
        <v>14053</v>
      </c>
      <c r="E114" s="81">
        <f t="shared" si="11"/>
        <v>13044</v>
      </c>
      <c r="F114" s="81">
        <f t="shared" si="11"/>
        <v>14348</v>
      </c>
      <c r="G114" s="81">
        <f t="shared" si="11"/>
        <v>17068</v>
      </c>
      <c r="H114" s="81">
        <f t="shared" si="11"/>
        <v>15978</v>
      </c>
      <c r="I114" s="81">
        <f t="shared" si="11"/>
        <v>10238</v>
      </c>
      <c r="J114" s="81">
        <f t="shared" si="11"/>
        <v>13473</v>
      </c>
      <c r="K114" s="81">
        <f t="shared" si="11"/>
        <v>12731</v>
      </c>
      <c r="L114" s="81">
        <f t="shared" si="11"/>
        <v>18910</v>
      </c>
      <c r="M114" s="81">
        <f t="shared" si="11"/>
        <v>19866</v>
      </c>
      <c r="N114" s="81">
        <f t="shared" si="11"/>
        <v>18310</v>
      </c>
      <c r="O114" s="80">
        <f aca="true" t="shared" si="12" ref="O114:O120">SUM(C114:N114)</f>
        <v>186460</v>
      </c>
    </row>
    <row r="115" spans="1:15" ht="16.5">
      <c r="A115" s="179" t="s">
        <v>95</v>
      </c>
      <c r="B115" s="85" t="s">
        <v>119</v>
      </c>
      <c r="C115" s="81">
        <f aca="true" t="shared" si="13" ref="C115:E118">C63+C89</f>
        <v>18803</v>
      </c>
      <c r="D115" s="81">
        <f t="shared" si="13"/>
        <v>8535</v>
      </c>
      <c r="E115" s="81">
        <f t="shared" si="13"/>
        <v>12791</v>
      </c>
      <c r="F115" s="81">
        <f aca="true" t="shared" si="14" ref="F115:N115">F63+F89</f>
        <v>10445</v>
      </c>
      <c r="G115" s="81">
        <f t="shared" si="14"/>
        <v>10975</v>
      </c>
      <c r="H115" s="81">
        <f t="shared" si="14"/>
        <v>12948</v>
      </c>
      <c r="I115" s="81">
        <f t="shared" si="14"/>
        <v>12858</v>
      </c>
      <c r="J115" s="81">
        <f t="shared" si="14"/>
        <v>18596</v>
      </c>
      <c r="K115" s="81">
        <f t="shared" si="14"/>
        <v>19177</v>
      </c>
      <c r="L115" s="81">
        <f t="shared" si="14"/>
        <v>20690</v>
      </c>
      <c r="M115" s="81">
        <f t="shared" si="14"/>
        <v>13924</v>
      </c>
      <c r="N115" s="81">
        <f t="shared" si="14"/>
        <v>11373</v>
      </c>
      <c r="O115" s="73">
        <f t="shared" si="12"/>
        <v>171115</v>
      </c>
    </row>
    <row r="116" spans="1:15" ht="16.5">
      <c r="A116" s="180"/>
      <c r="B116" s="85" t="s">
        <v>124</v>
      </c>
      <c r="C116" s="81">
        <f t="shared" si="13"/>
        <v>13120</v>
      </c>
      <c r="D116" s="81">
        <f t="shared" si="13"/>
        <v>13403</v>
      </c>
      <c r="E116" s="81">
        <f t="shared" si="13"/>
        <v>11718</v>
      </c>
      <c r="F116" s="81">
        <f aca="true" t="shared" si="15" ref="F116:N116">F64+F90</f>
        <v>8863</v>
      </c>
      <c r="G116" s="81">
        <f t="shared" si="15"/>
        <v>9470</v>
      </c>
      <c r="H116" s="81">
        <f t="shared" si="15"/>
        <v>9544</v>
      </c>
      <c r="I116" s="81">
        <f t="shared" si="15"/>
        <v>8302</v>
      </c>
      <c r="J116" s="81">
        <f t="shared" si="15"/>
        <v>7258</v>
      </c>
      <c r="K116" s="81">
        <f t="shared" si="15"/>
        <v>8363</v>
      </c>
      <c r="L116" s="81">
        <f t="shared" si="15"/>
        <v>16962</v>
      </c>
      <c r="M116" s="81">
        <f t="shared" si="15"/>
        <v>18734</v>
      </c>
      <c r="N116" s="81">
        <f t="shared" si="15"/>
        <v>16237</v>
      </c>
      <c r="O116" s="73">
        <f t="shared" si="12"/>
        <v>141974</v>
      </c>
    </row>
    <row r="117" spans="1:15" ht="16.5">
      <c r="A117" s="180"/>
      <c r="B117" s="85" t="s">
        <v>127</v>
      </c>
      <c r="C117" s="81">
        <f t="shared" si="13"/>
        <v>15456</v>
      </c>
      <c r="D117" s="81">
        <f t="shared" si="13"/>
        <v>10854</v>
      </c>
      <c r="E117" s="81">
        <f t="shared" si="13"/>
        <v>14362</v>
      </c>
      <c r="F117" s="81">
        <f aca="true" t="shared" si="16" ref="F117:N117">F65+F91</f>
        <v>14426</v>
      </c>
      <c r="G117" s="81">
        <f t="shared" si="16"/>
        <v>14490</v>
      </c>
      <c r="H117" s="81">
        <f t="shared" si="16"/>
        <v>14670</v>
      </c>
      <c r="I117" s="81">
        <f t="shared" si="16"/>
        <v>14037</v>
      </c>
      <c r="J117" s="81">
        <f t="shared" si="16"/>
        <v>10328</v>
      </c>
      <c r="K117" s="81">
        <f t="shared" si="16"/>
        <v>14657</v>
      </c>
      <c r="L117" s="81">
        <f t="shared" si="16"/>
        <v>13651</v>
      </c>
      <c r="M117" s="81">
        <f t="shared" si="16"/>
        <v>14889</v>
      </c>
      <c r="N117" s="81">
        <f t="shared" si="16"/>
        <v>11175</v>
      </c>
      <c r="O117" s="73">
        <f t="shared" si="12"/>
        <v>162995</v>
      </c>
    </row>
    <row r="118" spans="1:15" ht="16.5">
      <c r="A118" s="180"/>
      <c r="B118" s="85" t="s">
        <v>129</v>
      </c>
      <c r="C118" s="81">
        <f t="shared" si="13"/>
        <v>9838</v>
      </c>
      <c r="D118" s="81">
        <f t="shared" si="13"/>
        <v>7772</v>
      </c>
      <c r="E118" s="81">
        <f t="shared" si="13"/>
        <v>9396</v>
      </c>
      <c r="F118" s="81">
        <f aca="true" t="shared" si="17" ref="F118:N118">F66+F92</f>
        <v>9156</v>
      </c>
      <c r="G118" s="81">
        <f t="shared" si="17"/>
        <v>9092</v>
      </c>
      <c r="H118" s="81">
        <f t="shared" si="17"/>
        <v>12161</v>
      </c>
      <c r="I118" s="81">
        <f t="shared" si="17"/>
        <v>4184</v>
      </c>
      <c r="J118" s="81">
        <f t="shared" si="17"/>
        <v>6755</v>
      </c>
      <c r="K118" s="81">
        <f t="shared" si="17"/>
        <v>9201</v>
      </c>
      <c r="L118" s="81">
        <f t="shared" si="17"/>
        <v>18081</v>
      </c>
      <c r="M118" s="81">
        <f t="shared" si="17"/>
        <v>23494</v>
      </c>
      <c r="N118" s="81">
        <f t="shared" si="17"/>
        <v>16205</v>
      </c>
      <c r="O118" s="73">
        <f t="shared" si="12"/>
        <v>135335</v>
      </c>
    </row>
    <row r="119" spans="1:15" ht="16.5">
      <c r="A119" s="180"/>
      <c r="B119" s="85" t="s">
        <v>135</v>
      </c>
      <c r="C119" s="81">
        <v>0</v>
      </c>
      <c r="D119" s="81">
        <v>0</v>
      </c>
      <c r="E119" s="81">
        <v>0</v>
      </c>
      <c r="F119" s="81">
        <v>0</v>
      </c>
      <c r="G119" s="81">
        <v>0</v>
      </c>
      <c r="H119" s="81">
        <v>0</v>
      </c>
      <c r="I119" s="81">
        <v>0</v>
      </c>
      <c r="J119" s="81">
        <v>0</v>
      </c>
      <c r="K119" s="81">
        <v>0</v>
      </c>
      <c r="L119" s="81">
        <v>0</v>
      </c>
      <c r="M119" s="81">
        <v>0</v>
      </c>
      <c r="N119" s="81">
        <v>0</v>
      </c>
      <c r="O119" s="73">
        <f>SUM(C119:N119)</f>
        <v>0</v>
      </c>
    </row>
    <row r="120" spans="1:15" ht="16.5">
      <c r="A120" s="181"/>
      <c r="B120" s="85" t="s">
        <v>157</v>
      </c>
      <c r="C120" s="81">
        <f aca="true" t="shared" si="18" ref="C120:E128">C68+C94</f>
        <v>9427</v>
      </c>
      <c r="D120" s="81">
        <f t="shared" si="18"/>
        <v>5797</v>
      </c>
      <c r="E120" s="81">
        <f t="shared" si="18"/>
        <v>8022</v>
      </c>
      <c r="F120" s="81">
        <f aca="true" t="shared" si="19" ref="F120:N120">F68+F94</f>
        <v>7197</v>
      </c>
      <c r="G120" s="81">
        <f t="shared" si="19"/>
        <v>10765</v>
      </c>
      <c r="H120" s="81">
        <f t="shared" si="19"/>
        <v>11767</v>
      </c>
      <c r="I120" s="81">
        <f t="shared" si="19"/>
        <v>8815</v>
      </c>
      <c r="J120" s="81">
        <f t="shared" si="19"/>
        <v>6435</v>
      </c>
      <c r="K120" s="81">
        <f t="shared" si="19"/>
        <v>12997</v>
      </c>
      <c r="L120" s="81">
        <f t="shared" si="19"/>
        <v>10206</v>
      </c>
      <c r="M120" s="81">
        <f t="shared" si="19"/>
        <v>0</v>
      </c>
      <c r="N120" s="81">
        <f t="shared" si="19"/>
        <v>0</v>
      </c>
      <c r="O120" s="73">
        <f t="shared" si="12"/>
        <v>91428</v>
      </c>
    </row>
    <row r="121" spans="2:15" ht="16.5" hidden="1">
      <c r="B121" s="107" t="s">
        <v>90</v>
      </c>
      <c r="C121" s="82">
        <f t="shared" si="18"/>
        <v>212272</v>
      </c>
      <c r="D121" s="82">
        <f t="shared" si="18"/>
        <v>315518</v>
      </c>
      <c r="E121" s="82">
        <f t="shared" si="18"/>
        <v>196277</v>
      </c>
      <c r="F121" s="82">
        <f aca="true" t="shared" si="20" ref="F121:N121">F69+F95</f>
        <v>138254</v>
      </c>
      <c r="G121" s="82">
        <f t="shared" si="20"/>
        <v>209032</v>
      </c>
      <c r="H121" s="82">
        <f t="shared" si="20"/>
        <v>236990</v>
      </c>
      <c r="I121" s="82">
        <f t="shared" si="20"/>
        <v>200858</v>
      </c>
      <c r="J121" s="82">
        <f t="shared" si="20"/>
        <v>171820</v>
      </c>
      <c r="K121" s="82">
        <f t="shared" si="20"/>
        <v>166865</v>
      </c>
      <c r="L121" s="82">
        <f t="shared" si="20"/>
        <v>273336</v>
      </c>
      <c r="M121" s="82">
        <f t="shared" si="20"/>
        <v>241195</v>
      </c>
      <c r="N121" s="82">
        <f t="shared" si="20"/>
        <v>260518</v>
      </c>
      <c r="O121" s="80">
        <f t="shared" si="5"/>
        <v>2622935</v>
      </c>
    </row>
    <row r="122" spans="1:15" s="17" customFormat="1" ht="16.5" hidden="1">
      <c r="A122" s="157"/>
      <c r="B122" s="107" t="s">
        <v>91</v>
      </c>
      <c r="C122" s="82">
        <f t="shared" si="18"/>
        <v>230076</v>
      </c>
      <c r="D122" s="82">
        <f t="shared" si="18"/>
        <v>195772</v>
      </c>
      <c r="E122" s="82">
        <f t="shared" si="18"/>
        <v>133543</v>
      </c>
      <c r="F122" s="82">
        <f aca="true" t="shared" si="21" ref="F122:N122">F70+F96</f>
        <v>184981</v>
      </c>
      <c r="G122" s="82">
        <f t="shared" si="21"/>
        <v>200743</v>
      </c>
      <c r="H122" s="82">
        <f t="shared" si="21"/>
        <v>226086</v>
      </c>
      <c r="I122" s="82">
        <f t="shared" si="21"/>
        <v>250757</v>
      </c>
      <c r="J122" s="82">
        <f t="shared" si="21"/>
        <v>177314</v>
      </c>
      <c r="K122" s="82">
        <f t="shared" si="21"/>
        <v>132857</v>
      </c>
      <c r="L122" s="82">
        <f t="shared" si="21"/>
        <v>332802</v>
      </c>
      <c r="M122" s="82">
        <f t="shared" si="21"/>
        <v>230075</v>
      </c>
      <c r="N122" s="82">
        <f t="shared" si="21"/>
        <v>364176</v>
      </c>
      <c r="O122" s="80">
        <f t="shared" si="5"/>
        <v>2659182</v>
      </c>
    </row>
    <row r="123" spans="1:15" ht="16.5" hidden="1">
      <c r="A123" s="157"/>
      <c r="B123" s="107" t="s">
        <v>92</v>
      </c>
      <c r="C123" s="82">
        <f t="shared" si="18"/>
        <v>271980</v>
      </c>
      <c r="D123" s="82">
        <f t="shared" si="18"/>
        <v>186976</v>
      </c>
      <c r="E123" s="82">
        <f t="shared" si="18"/>
        <v>261841</v>
      </c>
      <c r="F123" s="82">
        <f aca="true" t="shared" si="22" ref="F123:N123">F71+F97</f>
        <v>274039</v>
      </c>
      <c r="G123" s="82">
        <f t="shared" si="22"/>
        <v>281429</v>
      </c>
      <c r="H123" s="82">
        <f t="shared" si="22"/>
        <v>325002</v>
      </c>
      <c r="I123" s="82">
        <f t="shared" si="22"/>
        <v>184572</v>
      </c>
      <c r="J123" s="82">
        <f t="shared" si="22"/>
        <v>223616</v>
      </c>
      <c r="K123" s="82">
        <f t="shared" si="22"/>
        <v>279256</v>
      </c>
      <c r="L123" s="82">
        <f t="shared" si="22"/>
        <v>263085</v>
      </c>
      <c r="M123" s="82">
        <f t="shared" si="22"/>
        <v>251984</v>
      </c>
      <c r="N123" s="82">
        <f t="shared" si="22"/>
        <v>214755</v>
      </c>
      <c r="O123" s="80">
        <f t="shared" si="5"/>
        <v>3018535</v>
      </c>
    </row>
    <row r="124" spans="1:15" ht="16.5" hidden="1">
      <c r="A124" s="157"/>
      <c r="B124" s="107" t="s">
        <v>99</v>
      </c>
      <c r="C124" s="82">
        <f t="shared" si="18"/>
        <v>216635</v>
      </c>
      <c r="D124" s="82">
        <f t="shared" si="18"/>
        <v>123847</v>
      </c>
      <c r="E124" s="82">
        <f t="shared" si="18"/>
        <v>214951</v>
      </c>
      <c r="F124" s="82">
        <f aca="true" t="shared" si="23" ref="F124:N124">F72+F98</f>
        <v>148014</v>
      </c>
      <c r="G124" s="82">
        <f t="shared" si="23"/>
        <v>243627</v>
      </c>
      <c r="H124" s="82">
        <f t="shared" si="23"/>
        <v>244642</v>
      </c>
      <c r="I124" s="82">
        <f t="shared" si="23"/>
        <v>171901</v>
      </c>
      <c r="J124" s="82">
        <f t="shared" si="23"/>
        <v>145611</v>
      </c>
      <c r="K124" s="82">
        <f t="shared" si="23"/>
        <v>189495</v>
      </c>
      <c r="L124" s="82">
        <f t="shared" si="23"/>
        <v>219939</v>
      </c>
      <c r="M124" s="82">
        <f t="shared" si="23"/>
        <v>158216</v>
      </c>
      <c r="N124" s="82">
        <f t="shared" si="23"/>
        <v>143668</v>
      </c>
      <c r="O124" s="80">
        <f t="shared" si="5"/>
        <v>2220546</v>
      </c>
    </row>
    <row r="125" spans="1:15" ht="16.5" hidden="1">
      <c r="A125" s="157"/>
      <c r="B125" s="107" t="s">
        <v>107</v>
      </c>
      <c r="C125" s="82">
        <f t="shared" si="18"/>
        <v>129803</v>
      </c>
      <c r="D125" s="82">
        <f t="shared" si="18"/>
        <v>51880</v>
      </c>
      <c r="E125" s="82">
        <f t="shared" si="18"/>
        <v>126796</v>
      </c>
      <c r="F125" s="82">
        <f aca="true" t="shared" si="24" ref="F125:N125">F73+F99</f>
        <v>142554</v>
      </c>
      <c r="G125" s="82">
        <f t="shared" si="24"/>
        <v>176099</v>
      </c>
      <c r="H125" s="82">
        <f t="shared" si="24"/>
        <v>148687</v>
      </c>
      <c r="I125" s="82">
        <f t="shared" si="24"/>
        <v>120183</v>
      </c>
      <c r="J125" s="82">
        <f t="shared" si="24"/>
        <v>114573</v>
      </c>
      <c r="K125" s="82">
        <f t="shared" si="24"/>
        <v>137722</v>
      </c>
      <c r="L125" s="82">
        <f t="shared" si="24"/>
        <v>187575</v>
      </c>
      <c r="M125" s="82">
        <f t="shared" si="24"/>
        <v>198543</v>
      </c>
      <c r="N125" s="82">
        <f t="shared" si="24"/>
        <v>200985</v>
      </c>
      <c r="O125" s="80">
        <f t="shared" si="5"/>
        <v>1735400</v>
      </c>
    </row>
    <row r="126" spans="1:15" ht="16.5" hidden="1">
      <c r="A126" s="157"/>
      <c r="B126" s="107" t="s">
        <v>114</v>
      </c>
      <c r="C126" s="82">
        <f t="shared" si="18"/>
        <v>244122</v>
      </c>
      <c r="D126" s="82">
        <f t="shared" si="18"/>
        <v>144667</v>
      </c>
      <c r="E126" s="82">
        <f t="shared" si="18"/>
        <v>191131</v>
      </c>
      <c r="F126" s="82">
        <f aca="true" t="shared" si="25" ref="F126:N126">F74+F100</f>
        <v>221415</v>
      </c>
      <c r="G126" s="82">
        <f t="shared" si="25"/>
        <v>201201</v>
      </c>
      <c r="H126" s="82">
        <f t="shared" si="25"/>
        <v>244412</v>
      </c>
      <c r="I126" s="82">
        <f t="shared" si="25"/>
        <v>138709</v>
      </c>
      <c r="J126" s="82">
        <f t="shared" si="25"/>
        <v>187792</v>
      </c>
      <c r="K126" s="82">
        <f t="shared" si="25"/>
        <v>240428</v>
      </c>
      <c r="L126" s="82">
        <f t="shared" si="25"/>
        <v>289308</v>
      </c>
      <c r="M126" s="82">
        <f t="shared" si="25"/>
        <v>256392</v>
      </c>
      <c r="N126" s="82">
        <f t="shared" si="25"/>
        <v>228398</v>
      </c>
      <c r="O126" s="80">
        <f t="shared" si="5"/>
        <v>2587975</v>
      </c>
    </row>
    <row r="127" spans="1:15" ht="16.5">
      <c r="A127" s="173" t="s">
        <v>113</v>
      </c>
      <c r="B127" s="107" t="s">
        <v>116</v>
      </c>
      <c r="C127" s="82">
        <f t="shared" si="18"/>
        <v>234975</v>
      </c>
      <c r="D127" s="82">
        <f t="shared" si="18"/>
        <v>179468</v>
      </c>
      <c r="E127" s="82">
        <f t="shared" si="18"/>
        <v>166703</v>
      </c>
      <c r="F127" s="82">
        <f aca="true" t="shared" si="26" ref="F127:N127">F75+F101</f>
        <v>183199</v>
      </c>
      <c r="G127" s="82">
        <f t="shared" si="26"/>
        <v>217608</v>
      </c>
      <c r="H127" s="82">
        <f t="shared" si="26"/>
        <v>203818</v>
      </c>
      <c r="I127" s="82">
        <f t="shared" si="26"/>
        <v>131207</v>
      </c>
      <c r="J127" s="82">
        <f t="shared" si="26"/>
        <v>172131</v>
      </c>
      <c r="K127" s="82">
        <f t="shared" si="26"/>
        <v>162745</v>
      </c>
      <c r="L127" s="82">
        <f t="shared" si="26"/>
        <v>240909</v>
      </c>
      <c r="M127" s="82">
        <f t="shared" si="26"/>
        <v>253001</v>
      </c>
      <c r="N127" s="82">
        <f t="shared" si="26"/>
        <v>233317</v>
      </c>
      <c r="O127" s="80">
        <f aca="true" t="shared" si="27" ref="O127:O133">SUM(C127:N127)</f>
        <v>2379081</v>
      </c>
    </row>
    <row r="128" spans="1:15" ht="16.5">
      <c r="A128" s="174"/>
      <c r="B128" s="107" t="s">
        <v>120</v>
      </c>
      <c r="C128" s="82">
        <f t="shared" si="18"/>
        <v>239554</v>
      </c>
      <c r="D128" s="82">
        <f t="shared" si="18"/>
        <v>109665</v>
      </c>
      <c r="E128" s="82">
        <f t="shared" si="18"/>
        <v>163503</v>
      </c>
      <c r="F128" s="82">
        <f aca="true" t="shared" si="28" ref="F128:N128">F76+F102</f>
        <v>133827</v>
      </c>
      <c r="G128" s="82">
        <f t="shared" si="28"/>
        <v>140530</v>
      </c>
      <c r="H128" s="82">
        <f t="shared" si="28"/>
        <v>165488</v>
      </c>
      <c r="I128" s="82">
        <f t="shared" si="28"/>
        <v>164351</v>
      </c>
      <c r="J128" s="82">
        <f t="shared" si="28"/>
        <v>236936</v>
      </c>
      <c r="K128" s="82">
        <f t="shared" si="28"/>
        <v>244286</v>
      </c>
      <c r="L128" s="82">
        <f t="shared" si="28"/>
        <v>263425</v>
      </c>
      <c r="M128" s="82">
        <f t="shared" si="28"/>
        <v>177835</v>
      </c>
      <c r="N128" s="82">
        <f t="shared" si="28"/>
        <v>145565</v>
      </c>
      <c r="O128" s="80">
        <f t="shared" si="27"/>
        <v>2184965</v>
      </c>
    </row>
    <row r="129" spans="1:15" ht="16.5">
      <c r="A129" s="174"/>
      <c r="B129" s="107" t="s">
        <v>122</v>
      </c>
      <c r="C129" s="82">
        <f aca="true" t="shared" si="29" ref="C129:N129">C77+C103</f>
        <v>167664</v>
      </c>
      <c r="D129" s="82">
        <f t="shared" si="29"/>
        <v>171245</v>
      </c>
      <c r="E129" s="82">
        <f t="shared" si="29"/>
        <v>149930</v>
      </c>
      <c r="F129" s="82">
        <f t="shared" si="29"/>
        <v>113813</v>
      </c>
      <c r="G129" s="82">
        <f t="shared" si="29"/>
        <v>121492</v>
      </c>
      <c r="H129" s="82">
        <f t="shared" si="29"/>
        <v>122428</v>
      </c>
      <c r="I129" s="82">
        <f t="shared" si="29"/>
        <v>106717</v>
      </c>
      <c r="J129" s="82">
        <f t="shared" si="29"/>
        <v>93446</v>
      </c>
      <c r="K129" s="82">
        <f t="shared" si="29"/>
        <v>107490</v>
      </c>
      <c r="L129" s="82">
        <f t="shared" si="29"/>
        <v>216267</v>
      </c>
      <c r="M129" s="82">
        <f t="shared" si="29"/>
        <v>238683</v>
      </c>
      <c r="N129" s="82">
        <f t="shared" si="29"/>
        <v>207096</v>
      </c>
      <c r="O129" s="80">
        <f t="shared" si="27"/>
        <v>1816271</v>
      </c>
    </row>
    <row r="130" spans="1:15" ht="16.5">
      <c r="A130" s="174"/>
      <c r="B130" s="107" t="s">
        <v>126</v>
      </c>
      <c r="C130" s="82">
        <f aca="true" t="shared" si="30" ref="C130:N130">C78+C104</f>
        <v>152104</v>
      </c>
      <c r="D130" s="82">
        <f t="shared" si="30"/>
        <v>139000</v>
      </c>
      <c r="E130" s="82">
        <f t="shared" si="30"/>
        <v>183377</v>
      </c>
      <c r="F130" s="82">
        <f t="shared" si="30"/>
        <v>184186</v>
      </c>
      <c r="G130" s="82">
        <f t="shared" si="30"/>
        <v>184996</v>
      </c>
      <c r="H130" s="82">
        <f t="shared" si="30"/>
        <v>187273</v>
      </c>
      <c r="I130" s="82">
        <f t="shared" si="30"/>
        <v>179266</v>
      </c>
      <c r="J130" s="82">
        <f t="shared" si="30"/>
        <v>132346</v>
      </c>
      <c r="K130" s="82">
        <f t="shared" si="30"/>
        <v>187108</v>
      </c>
      <c r="L130" s="82">
        <f t="shared" si="30"/>
        <v>174318</v>
      </c>
      <c r="M130" s="82">
        <f t="shared" si="30"/>
        <v>190042</v>
      </c>
      <c r="N130" s="82">
        <f t="shared" si="30"/>
        <v>143061</v>
      </c>
      <c r="O130" s="80">
        <f t="shared" si="27"/>
        <v>2037077</v>
      </c>
    </row>
    <row r="131" spans="1:15" ht="16.5">
      <c r="A131" s="174"/>
      <c r="B131" s="107" t="s">
        <v>130</v>
      </c>
      <c r="C131" s="82">
        <f aca="true" t="shared" si="31" ref="C131:N131">C79+C105</f>
        <v>126148</v>
      </c>
      <c r="D131" s="82">
        <f t="shared" si="31"/>
        <v>100013</v>
      </c>
      <c r="E131" s="82">
        <f t="shared" si="31"/>
        <v>120557</v>
      </c>
      <c r="F131" s="82">
        <f t="shared" si="31"/>
        <v>117520</v>
      </c>
      <c r="G131" s="82">
        <f t="shared" si="31"/>
        <v>116711</v>
      </c>
      <c r="H131" s="82">
        <f t="shared" si="31"/>
        <v>155534</v>
      </c>
      <c r="I131" s="82">
        <f t="shared" si="31"/>
        <v>54627</v>
      </c>
      <c r="J131" s="82">
        <f t="shared" si="31"/>
        <v>57278</v>
      </c>
      <c r="K131" s="82">
        <f t="shared" si="31"/>
        <v>118090</v>
      </c>
      <c r="L131" s="82">
        <f t="shared" si="31"/>
        <v>204670</v>
      </c>
      <c r="M131" s="82">
        <f t="shared" si="31"/>
        <v>298897</v>
      </c>
      <c r="N131" s="82">
        <f t="shared" si="31"/>
        <v>206692</v>
      </c>
      <c r="O131" s="80">
        <f t="shared" si="27"/>
        <v>1676737</v>
      </c>
    </row>
    <row r="132" spans="1:15" ht="16.5">
      <c r="A132" s="174"/>
      <c r="B132" s="107" t="s">
        <v>139</v>
      </c>
      <c r="C132" s="82">
        <v>0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0">
        <f>SUM(C132:N132)</f>
        <v>0</v>
      </c>
    </row>
    <row r="133" spans="1:15" ht="16.5">
      <c r="A133" s="175"/>
      <c r="B133" s="107" t="s">
        <v>155</v>
      </c>
      <c r="C133" s="82">
        <f aca="true" t="shared" si="32" ref="C133:N133">C81+C107</f>
        <v>120949</v>
      </c>
      <c r="D133" s="82">
        <f t="shared" si="32"/>
        <v>75030</v>
      </c>
      <c r="E133" s="82">
        <f t="shared" si="32"/>
        <v>103177</v>
      </c>
      <c r="F133" s="82">
        <f t="shared" si="32"/>
        <v>92739</v>
      </c>
      <c r="G133" s="82">
        <f t="shared" si="32"/>
        <v>137874</v>
      </c>
      <c r="H133" s="82">
        <f t="shared" si="32"/>
        <v>150549</v>
      </c>
      <c r="I133" s="82">
        <f t="shared" si="32"/>
        <v>113207</v>
      </c>
      <c r="J133" s="82">
        <f t="shared" si="32"/>
        <v>83101</v>
      </c>
      <c r="K133" s="82">
        <f t="shared" si="32"/>
        <v>166110</v>
      </c>
      <c r="L133" s="82">
        <f t="shared" si="32"/>
        <v>130804</v>
      </c>
      <c r="M133" s="82">
        <f t="shared" si="32"/>
        <v>0</v>
      </c>
      <c r="N133" s="82">
        <f t="shared" si="32"/>
        <v>0</v>
      </c>
      <c r="O133" s="80">
        <f t="shared" si="27"/>
        <v>1173540</v>
      </c>
    </row>
    <row r="134" spans="2:15" ht="16.5" hidden="1">
      <c r="B134" s="143" t="s">
        <v>112</v>
      </c>
      <c r="C134" s="75">
        <v>7975</v>
      </c>
      <c r="D134" s="74">
        <v>7827</v>
      </c>
      <c r="E134" s="74">
        <v>6582</v>
      </c>
      <c r="F134" s="74">
        <v>7528</v>
      </c>
      <c r="G134" s="74">
        <v>8228</v>
      </c>
      <c r="H134" s="74">
        <v>8440</v>
      </c>
      <c r="I134" s="74">
        <v>5997</v>
      </c>
      <c r="J134" s="74">
        <v>6576</v>
      </c>
      <c r="K134" s="74">
        <v>5993</v>
      </c>
      <c r="L134" s="74">
        <v>8861</v>
      </c>
      <c r="M134" s="74">
        <v>7737</v>
      </c>
      <c r="N134" s="74">
        <v>8588</v>
      </c>
      <c r="O134" s="73">
        <f t="shared" si="5"/>
        <v>90332</v>
      </c>
    </row>
    <row r="135" spans="2:15" ht="16.5" hidden="1">
      <c r="B135" s="76" t="s">
        <v>42</v>
      </c>
      <c r="C135" s="75">
        <v>8195</v>
      </c>
      <c r="D135" s="74">
        <v>6880</v>
      </c>
      <c r="E135" s="74">
        <v>5827</v>
      </c>
      <c r="F135" s="74">
        <v>7530</v>
      </c>
      <c r="G135" s="74">
        <v>8074</v>
      </c>
      <c r="H135" s="74">
        <v>8229</v>
      </c>
      <c r="I135" s="74">
        <v>8669</v>
      </c>
      <c r="J135" s="74">
        <v>5652</v>
      </c>
      <c r="K135" s="74">
        <v>5106</v>
      </c>
      <c r="L135" s="74">
        <v>7841</v>
      </c>
      <c r="M135" s="74">
        <v>7084</v>
      </c>
      <c r="N135" s="74">
        <v>9147</v>
      </c>
      <c r="O135" s="73">
        <f t="shared" si="5"/>
        <v>88234</v>
      </c>
    </row>
    <row r="136" spans="1:15" ht="16.5" hidden="1">
      <c r="A136" s="154"/>
      <c r="B136" s="76" t="s">
        <v>74</v>
      </c>
      <c r="C136" s="75">
        <v>9553</v>
      </c>
      <c r="D136" s="74">
        <v>7043</v>
      </c>
      <c r="E136" s="74">
        <v>8765</v>
      </c>
      <c r="F136" s="74">
        <v>8529</v>
      </c>
      <c r="G136" s="74">
        <v>8615</v>
      </c>
      <c r="H136" s="74">
        <v>9597</v>
      </c>
      <c r="I136" s="74">
        <v>6745</v>
      </c>
      <c r="J136" s="74">
        <v>5934</v>
      </c>
      <c r="K136" s="74">
        <v>7296</v>
      </c>
      <c r="L136" s="74">
        <v>8291</v>
      </c>
      <c r="M136" s="74">
        <v>7794</v>
      </c>
      <c r="N136" s="74">
        <v>7314</v>
      </c>
      <c r="O136" s="73">
        <f t="shared" si="5"/>
        <v>95476</v>
      </c>
    </row>
    <row r="137" spans="1:15" ht="16.5" hidden="1">
      <c r="A137" s="154"/>
      <c r="B137" s="76" t="s">
        <v>100</v>
      </c>
      <c r="C137" s="75">
        <v>7889</v>
      </c>
      <c r="D137" s="74">
        <v>7665</v>
      </c>
      <c r="E137" s="74">
        <v>8991</v>
      </c>
      <c r="F137" s="74">
        <v>8107</v>
      </c>
      <c r="G137" s="74">
        <v>11135</v>
      </c>
      <c r="H137" s="74">
        <v>8800</v>
      </c>
      <c r="I137" s="74">
        <v>7215</v>
      </c>
      <c r="J137" s="74">
        <v>6763</v>
      </c>
      <c r="K137" s="74">
        <v>7805</v>
      </c>
      <c r="L137" s="74">
        <v>9902</v>
      </c>
      <c r="M137" s="74">
        <v>9637</v>
      </c>
      <c r="N137" s="74">
        <v>10352</v>
      </c>
      <c r="O137" s="73">
        <f t="shared" si="5"/>
        <v>104261</v>
      </c>
    </row>
    <row r="138" spans="1:15" ht="16.5" hidden="1">
      <c r="A138" s="154"/>
      <c r="B138" s="76" t="s">
        <v>105</v>
      </c>
      <c r="C138" s="75">
        <v>8822</v>
      </c>
      <c r="D138" s="74">
        <v>5864</v>
      </c>
      <c r="E138" s="74">
        <v>9828</v>
      </c>
      <c r="F138" s="74">
        <v>6517</v>
      </c>
      <c r="G138" s="74">
        <v>7819</v>
      </c>
      <c r="H138" s="74">
        <v>8272</v>
      </c>
      <c r="I138" s="74">
        <v>6694</v>
      </c>
      <c r="J138" s="74">
        <v>6841</v>
      </c>
      <c r="K138" s="74">
        <v>7094</v>
      </c>
      <c r="L138" s="74">
        <v>6401</v>
      </c>
      <c r="M138" s="74">
        <v>9585</v>
      </c>
      <c r="N138" s="74">
        <v>9352</v>
      </c>
      <c r="O138" s="73">
        <f t="shared" si="5"/>
        <v>93089</v>
      </c>
    </row>
    <row r="139" spans="1:15" ht="16.5" hidden="1">
      <c r="A139" s="154"/>
      <c r="B139" s="76" t="s">
        <v>115</v>
      </c>
      <c r="C139" s="75">
        <v>10094</v>
      </c>
      <c r="D139" s="74">
        <v>9057</v>
      </c>
      <c r="E139" s="74">
        <v>12996</v>
      </c>
      <c r="F139" s="74">
        <v>5217</v>
      </c>
      <c r="G139" s="74">
        <v>9067</v>
      </c>
      <c r="H139" s="74">
        <v>9742</v>
      </c>
      <c r="I139" s="74">
        <v>7001</v>
      </c>
      <c r="J139" s="74">
        <v>6858</v>
      </c>
      <c r="K139" s="74">
        <v>8199</v>
      </c>
      <c r="L139" s="74">
        <v>8074</v>
      </c>
      <c r="M139" s="74">
        <v>9266</v>
      </c>
      <c r="N139" s="74">
        <v>8458</v>
      </c>
      <c r="O139" s="73">
        <f t="shared" si="5"/>
        <v>104029</v>
      </c>
    </row>
    <row r="140" spans="1:15" ht="16.5">
      <c r="A140" s="100" t="s">
        <v>81</v>
      </c>
      <c r="B140" s="76" t="s">
        <v>117</v>
      </c>
      <c r="C140" s="75">
        <v>8532</v>
      </c>
      <c r="D140" s="74">
        <v>8497</v>
      </c>
      <c r="E140" s="74">
        <v>8763</v>
      </c>
      <c r="F140" s="74">
        <v>9328</v>
      </c>
      <c r="G140" s="74">
        <v>8931</v>
      </c>
      <c r="H140" s="74">
        <v>7365</v>
      </c>
      <c r="I140" s="74">
        <v>8059</v>
      </c>
      <c r="J140" s="74">
        <v>6704</v>
      </c>
      <c r="K140" s="74">
        <v>7606</v>
      </c>
      <c r="L140" s="74">
        <v>8540</v>
      </c>
      <c r="M140" s="74">
        <v>9658</v>
      </c>
      <c r="N140" s="74">
        <v>9471</v>
      </c>
      <c r="O140" s="73">
        <f t="shared" si="5"/>
        <v>101454</v>
      </c>
    </row>
    <row r="141" spans="1:15" ht="16.5">
      <c r="A141" s="189" t="s">
        <v>95</v>
      </c>
      <c r="B141" s="76" t="s">
        <v>119</v>
      </c>
      <c r="C141" s="75">
        <v>8613</v>
      </c>
      <c r="D141" s="74">
        <v>7492</v>
      </c>
      <c r="E141" s="74">
        <v>10212</v>
      </c>
      <c r="F141" s="74">
        <v>10707</v>
      </c>
      <c r="G141" s="74">
        <v>11315</v>
      </c>
      <c r="H141" s="74">
        <v>12017</v>
      </c>
      <c r="I141" s="74">
        <v>10160</v>
      </c>
      <c r="J141" s="74">
        <v>10160</v>
      </c>
      <c r="K141" s="74">
        <v>7834</v>
      </c>
      <c r="L141" s="74">
        <v>5433</v>
      </c>
      <c r="M141" s="74">
        <v>8469</v>
      </c>
      <c r="N141" s="74">
        <v>8549</v>
      </c>
      <c r="O141" s="73">
        <f t="shared" si="5"/>
        <v>110961</v>
      </c>
    </row>
    <row r="142" spans="1:15" ht="16.5">
      <c r="A142" s="190"/>
      <c r="B142" s="76" t="s">
        <v>124</v>
      </c>
      <c r="C142" s="75">
        <v>8631</v>
      </c>
      <c r="D142" s="74">
        <v>1773</v>
      </c>
      <c r="E142" s="74">
        <v>7845</v>
      </c>
      <c r="F142" s="74">
        <v>7486</v>
      </c>
      <c r="G142" s="74">
        <v>9344</v>
      </c>
      <c r="H142" s="74">
        <v>7952</v>
      </c>
      <c r="I142" s="74">
        <v>2935</v>
      </c>
      <c r="J142" s="74">
        <v>2934</v>
      </c>
      <c r="K142" s="74">
        <v>3689</v>
      </c>
      <c r="L142" s="74">
        <v>6812</v>
      </c>
      <c r="M142" s="74">
        <v>7958</v>
      </c>
      <c r="N142" s="74">
        <v>7577</v>
      </c>
      <c r="O142" s="73">
        <f>SUM(C142:N142)</f>
        <v>74936</v>
      </c>
    </row>
    <row r="143" spans="1:15" ht="16.5">
      <c r="A143" s="190"/>
      <c r="B143" s="76" t="s">
        <v>127</v>
      </c>
      <c r="C143" s="75">
        <v>7898</v>
      </c>
      <c r="D143" s="74">
        <v>2180</v>
      </c>
      <c r="E143" s="74">
        <v>6275</v>
      </c>
      <c r="F143" s="74">
        <v>6140</v>
      </c>
      <c r="G143" s="74">
        <v>6785</v>
      </c>
      <c r="H143" s="74">
        <v>6699</v>
      </c>
      <c r="I143" s="74">
        <v>3614</v>
      </c>
      <c r="J143" s="74">
        <v>2996</v>
      </c>
      <c r="K143" s="74">
        <v>3522</v>
      </c>
      <c r="L143" s="74">
        <v>6769</v>
      </c>
      <c r="M143" s="74">
        <v>7943</v>
      </c>
      <c r="N143" s="75">
        <v>7221</v>
      </c>
      <c r="O143" s="73">
        <f>SUM(C143:N143)</f>
        <v>68042</v>
      </c>
    </row>
    <row r="144" spans="1:15" ht="16.5">
      <c r="A144" s="190"/>
      <c r="B144" s="76" t="s">
        <v>129</v>
      </c>
      <c r="C144" s="74">
        <v>7126</v>
      </c>
      <c r="D144" s="74">
        <v>2868</v>
      </c>
      <c r="E144" s="74">
        <v>7066</v>
      </c>
      <c r="F144" s="74">
        <v>5687</v>
      </c>
      <c r="G144" s="74">
        <v>6376</v>
      </c>
      <c r="H144" s="74">
        <v>6377</v>
      </c>
      <c r="I144" s="74">
        <v>3221</v>
      </c>
      <c r="J144" s="74">
        <v>3084</v>
      </c>
      <c r="K144" s="74">
        <v>4102</v>
      </c>
      <c r="L144" s="74">
        <v>6847</v>
      </c>
      <c r="M144" s="74">
        <v>7701</v>
      </c>
      <c r="N144" s="74">
        <v>6881</v>
      </c>
      <c r="O144" s="73">
        <f>SUM(C144:N144)</f>
        <v>67336</v>
      </c>
    </row>
    <row r="145" spans="1:15" ht="16.5">
      <c r="A145" s="190"/>
      <c r="B145" s="76" t="s">
        <v>135</v>
      </c>
      <c r="C145" s="74">
        <v>7366</v>
      </c>
      <c r="D145" s="74">
        <v>4087</v>
      </c>
      <c r="E145" s="74">
        <v>8019</v>
      </c>
      <c r="F145" s="74">
        <v>6729</v>
      </c>
      <c r="G145" s="74">
        <v>6581</v>
      </c>
      <c r="H145" s="74">
        <v>5871</v>
      </c>
      <c r="I145" s="74">
        <v>2188</v>
      </c>
      <c r="J145" s="74">
        <v>1965</v>
      </c>
      <c r="K145" s="74">
        <v>2323</v>
      </c>
      <c r="L145" s="74">
        <v>5123</v>
      </c>
      <c r="M145" s="74">
        <v>7335</v>
      </c>
      <c r="N145" s="74">
        <v>6655</v>
      </c>
      <c r="O145" s="73">
        <f>SUM(C145:N145)</f>
        <v>64242</v>
      </c>
    </row>
    <row r="146" spans="1:15" ht="16.5">
      <c r="A146" s="191"/>
      <c r="B146" s="76" t="s">
        <v>157</v>
      </c>
      <c r="C146" s="74">
        <v>2395</v>
      </c>
      <c r="D146" s="74">
        <v>5306</v>
      </c>
      <c r="E146" s="74">
        <v>7566</v>
      </c>
      <c r="F146" s="74">
        <v>5409</v>
      </c>
      <c r="G146" s="74">
        <v>5954</v>
      </c>
      <c r="H146" s="74">
        <v>5006</v>
      </c>
      <c r="I146" s="74">
        <v>2859</v>
      </c>
      <c r="J146" s="74">
        <v>1141</v>
      </c>
      <c r="K146" s="74">
        <v>1978</v>
      </c>
      <c r="L146" s="74">
        <v>5093</v>
      </c>
      <c r="M146" s="74">
        <v>0</v>
      </c>
      <c r="N146" s="74">
        <v>0</v>
      </c>
      <c r="O146" s="73">
        <f>SUM(C146:N146)</f>
        <v>42707</v>
      </c>
    </row>
    <row r="147" spans="2:15" ht="16.5" hidden="1">
      <c r="B147" s="77" t="s">
        <v>90</v>
      </c>
      <c r="C147" s="78">
        <v>126660</v>
      </c>
      <c r="D147" s="79">
        <v>128820</v>
      </c>
      <c r="E147" s="79">
        <v>108463</v>
      </c>
      <c r="F147" s="79">
        <v>123931</v>
      </c>
      <c r="G147" s="79">
        <v>135377</v>
      </c>
      <c r="H147" s="79">
        <v>138843</v>
      </c>
      <c r="I147" s="79">
        <v>98900</v>
      </c>
      <c r="J147" s="79">
        <v>108366</v>
      </c>
      <c r="K147" s="79">
        <v>98835</v>
      </c>
      <c r="L147" s="79">
        <v>145727</v>
      </c>
      <c r="M147" s="79">
        <v>127350</v>
      </c>
      <c r="N147" s="79">
        <v>141263</v>
      </c>
      <c r="O147" s="80">
        <f aca="true" t="shared" si="33" ref="O147:O219">SUM(C147:N147)</f>
        <v>1482535</v>
      </c>
    </row>
    <row r="148" spans="1:15" ht="16.5" hidden="1">
      <c r="A148" s="155"/>
      <c r="B148" s="77" t="s">
        <v>91</v>
      </c>
      <c r="C148" s="78">
        <v>134838</v>
      </c>
      <c r="D148" s="79">
        <v>113337</v>
      </c>
      <c r="E148" s="79">
        <v>96120</v>
      </c>
      <c r="F148" s="79">
        <v>123964</v>
      </c>
      <c r="G148" s="79">
        <v>132858</v>
      </c>
      <c r="H148" s="79">
        <v>135392</v>
      </c>
      <c r="I148" s="79">
        <v>142586</v>
      </c>
      <c r="J148" s="79">
        <v>93259</v>
      </c>
      <c r="K148" s="79">
        <v>84332</v>
      </c>
      <c r="L148" s="79">
        <v>129049</v>
      </c>
      <c r="M148" s="79">
        <v>116672</v>
      </c>
      <c r="N148" s="79">
        <v>150402</v>
      </c>
      <c r="O148" s="80">
        <f t="shared" si="33"/>
        <v>1452809</v>
      </c>
    </row>
    <row r="149" spans="1:15" s="17" customFormat="1" ht="16.5" hidden="1">
      <c r="A149" s="155"/>
      <c r="B149" s="77" t="s">
        <v>92</v>
      </c>
      <c r="C149" s="78">
        <v>157041</v>
      </c>
      <c r="D149" s="79">
        <v>116002</v>
      </c>
      <c r="E149" s="79">
        <v>144158</v>
      </c>
      <c r="F149" s="79">
        <v>140298</v>
      </c>
      <c r="G149" s="79">
        <v>141704</v>
      </c>
      <c r="H149" s="79">
        <v>157760</v>
      </c>
      <c r="I149" s="79">
        <v>111130</v>
      </c>
      <c r="J149" s="79">
        <v>97870</v>
      </c>
      <c r="K149" s="79">
        <v>120138</v>
      </c>
      <c r="L149" s="79">
        <v>136407</v>
      </c>
      <c r="M149" s="79">
        <v>128280</v>
      </c>
      <c r="N149" s="79">
        <v>120432</v>
      </c>
      <c r="O149" s="80">
        <f t="shared" si="33"/>
        <v>1571220</v>
      </c>
    </row>
    <row r="150" spans="1:15" ht="16.5" hidden="1">
      <c r="A150" s="155"/>
      <c r="B150" s="77" t="s">
        <v>99</v>
      </c>
      <c r="C150" s="78">
        <v>129834</v>
      </c>
      <c r="D150" s="79">
        <v>126172</v>
      </c>
      <c r="E150" s="79">
        <v>147853</v>
      </c>
      <c r="F150" s="79">
        <v>133398</v>
      </c>
      <c r="G150" s="79">
        <v>182906</v>
      </c>
      <c r="H150" s="79">
        <v>144729</v>
      </c>
      <c r="I150" s="79">
        <v>118814</v>
      </c>
      <c r="J150" s="79">
        <v>111424</v>
      </c>
      <c r="K150" s="79">
        <v>128462</v>
      </c>
      <c r="L150" s="79">
        <v>162745</v>
      </c>
      <c r="M150" s="79">
        <v>122757</v>
      </c>
      <c r="N150" s="79">
        <v>131801</v>
      </c>
      <c r="O150" s="80">
        <f t="shared" si="33"/>
        <v>1640895</v>
      </c>
    </row>
    <row r="151" spans="1:15" ht="16.5" hidden="1">
      <c r="A151" s="155"/>
      <c r="B151" s="77" t="s">
        <v>107</v>
      </c>
      <c r="C151" s="78">
        <v>112446</v>
      </c>
      <c r="D151" s="79">
        <v>71494</v>
      </c>
      <c r="E151" s="79">
        <v>113317</v>
      </c>
      <c r="F151" s="79">
        <v>75430</v>
      </c>
      <c r="G151" s="79">
        <v>90329</v>
      </c>
      <c r="H151" s="79">
        <v>100500</v>
      </c>
      <c r="I151" s="79">
        <v>81492</v>
      </c>
      <c r="J151" s="79">
        <v>87046</v>
      </c>
      <c r="K151" s="79">
        <v>90588</v>
      </c>
      <c r="L151" s="79">
        <v>81821</v>
      </c>
      <c r="M151" s="79">
        <v>122099</v>
      </c>
      <c r="N151" s="79">
        <v>119151</v>
      </c>
      <c r="O151" s="80">
        <f t="shared" si="33"/>
        <v>1145713</v>
      </c>
    </row>
    <row r="152" spans="1:15" ht="16.5" hidden="1">
      <c r="A152" s="155"/>
      <c r="B152" s="77" t="s">
        <v>114</v>
      </c>
      <c r="C152" s="78">
        <v>128538</v>
      </c>
      <c r="D152" s="79">
        <v>115420</v>
      </c>
      <c r="E152" s="79">
        <v>164868</v>
      </c>
      <c r="F152" s="79">
        <v>66844</v>
      </c>
      <c r="G152" s="79">
        <v>115546</v>
      </c>
      <c r="H152" s="79">
        <v>124084</v>
      </c>
      <c r="I152" s="79">
        <v>89411</v>
      </c>
      <c r="J152" s="79">
        <v>87602</v>
      </c>
      <c r="K152" s="79">
        <v>104566</v>
      </c>
      <c r="L152" s="79">
        <v>102984</v>
      </c>
      <c r="M152" s="79">
        <v>118064</v>
      </c>
      <c r="N152" s="79">
        <v>107842</v>
      </c>
      <c r="O152" s="80">
        <f t="shared" si="33"/>
        <v>1325769</v>
      </c>
    </row>
    <row r="153" spans="1:15" ht="16.5">
      <c r="A153" s="176" t="s">
        <v>94</v>
      </c>
      <c r="B153" s="77" t="s">
        <v>116</v>
      </c>
      <c r="C153" s="78">
        <v>108779</v>
      </c>
      <c r="D153" s="79">
        <v>108336</v>
      </c>
      <c r="E153" s="79">
        <v>111700</v>
      </c>
      <c r="F153" s="79">
        <v>118847</v>
      </c>
      <c r="G153" s="79">
        <v>113826</v>
      </c>
      <c r="H153" s="79">
        <v>94016</v>
      </c>
      <c r="I153" s="79">
        <v>102795</v>
      </c>
      <c r="J153" s="79">
        <v>85655</v>
      </c>
      <c r="K153" s="79">
        <v>97064</v>
      </c>
      <c r="L153" s="79">
        <v>108879</v>
      </c>
      <c r="M153" s="79">
        <v>123022</v>
      </c>
      <c r="N153" s="79">
        <v>120657</v>
      </c>
      <c r="O153" s="80">
        <f t="shared" si="33"/>
        <v>1293576</v>
      </c>
    </row>
    <row r="154" spans="1:15" ht="16.5">
      <c r="A154" s="177"/>
      <c r="B154" s="77" t="s">
        <v>120</v>
      </c>
      <c r="C154" s="78">
        <v>109803</v>
      </c>
      <c r="D154" s="79">
        <v>95623</v>
      </c>
      <c r="E154" s="79">
        <v>130031</v>
      </c>
      <c r="F154" s="79">
        <v>136292</v>
      </c>
      <c r="G154" s="79">
        <v>143983</v>
      </c>
      <c r="H154" s="79">
        <v>152864</v>
      </c>
      <c r="I154" s="79">
        <v>129373</v>
      </c>
      <c r="J154" s="79">
        <v>129373</v>
      </c>
      <c r="K154" s="79">
        <v>99948</v>
      </c>
      <c r="L154" s="79">
        <v>69576</v>
      </c>
      <c r="M154" s="79">
        <v>107981</v>
      </c>
      <c r="N154" s="79">
        <v>108993</v>
      </c>
      <c r="O154" s="80">
        <f t="shared" si="33"/>
        <v>1413840</v>
      </c>
    </row>
    <row r="155" spans="1:15" ht="16.5">
      <c r="A155" s="177"/>
      <c r="B155" s="77" t="s">
        <v>122</v>
      </c>
      <c r="C155" s="78">
        <v>110031</v>
      </c>
      <c r="D155" s="79">
        <v>23277</v>
      </c>
      <c r="E155" s="79">
        <v>100088</v>
      </c>
      <c r="F155" s="79">
        <v>95546</v>
      </c>
      <c r="G155" s="79">
        <v>119051</v>
      </c>
      <c r="H155" s="79">
        <v>101441</v>
      </c>
      <c r="I155" s="79">
        <v>37976</v>
      </c>
      <c r="J155" s="79">
        <v>37931</v>
      </c>
      <c r="K155" s="79">
        <v>47514</v>
      </c>
      <c r="L155" s="79">
        <v>87021</v>
      </c>
      <c r="M155" s="79">
        <v>101518</v>
      </c>
      <c r="N155" s="79">
        <v>96698</v>
      </c>
      <c r="O155" s="80">
        <f>SUM(C155:N155)</f>
        <v>958092</v>
      </c>
    </row>
    <row r="156" spans="1:15" ht="16.5">
      <c r="A156" s="177"/>
      <c r="B156" s="77" t="s">
        <v>127</v>
      </c>
      <c r="C156" s="78">
        <v>100758</v>
      </c>
      <c r="D156" s="79">
        <v>28425</v>
      </c>
      <c r="E156" s="79">
        <v>80228</v>
      </c>
      <c r="F156" s="79">
        <v>78519</v>
      </c>
      <c r="G156" s="79">
        <v>82587</v>
      </c>
      <c r="H156" s="79">
        <v>81552</v>
      </c>
      <c r="I156" s="79">
        <v>46566</v>
      </c>
      <c r="J156" s="79">
        <v>38747</v>
      </c>
      <c r="K156" s="79">
        <v>45402</v>
      </c>
      <c r="L156" s="79">
        <v>86444</v>
      </c>
      <c r="M156" s="79">
        <v>101328</v>
      </c>
      <c r="N156" s="78">
        <v>92195</v>
      </c>
      <c r="O156" s="80">
        <f>SUM(C156:N156)</f>
        <v>862751</v>
      </c>
    </row>
    <row r="157" spans="1:15" ht="16.5">
      <c r="A157" s="177"/>
      <c r="B157" s="77" t="s">
        <v>130</v>
      </c>
      <c r="C157" s="79">
        <v>90992</v>
      </c>
      <c r="D157" s="79">
        <v>37129</v>
      </c>
      <c r="E157" s="79">
        <v>90234</v>
      </c>
      <c r="F157" s="79">
        <v>72790</v>
      </c>
      <c r="G157" s="79">
        <v>81505</v>
      </c>
      <c r="H157" s="79">
        <v>81518</v>
      </c>
      <c r="I157" s="79">
        <v>41595</v>
      </c>
      <c r="J157" s="79">
        <v>39861</v>
      </c>
      <c r="K157" s="79">
        <v>52738</v>
      </c>
      <c r="L157" s="79">
        <v>87464</v>
      </c>
      <c r="M157" s="79">
        <v>98267</v>
      </c>
      <c r="N157" s="79">
        <v>87893</v>
      </c>
      <c r="O157" s="80">
        <f>SUM(C157:N157)</f>
        <v>861986</v>
      </c>
    </row>
    <row r="158" spans="1:15" ht="16.5">
      <c r="A158" s="177"/>
      <c r="B158" s="77" t="s">
        <v>134</v>
      </c>
      <c r="C158" s="79">
        <v>94028</v>
      </c>
      <c r="D158" s="79">
        <v>52550</v>
      </c>
      <c r="E158" s="79">
        <v>102290</v>
      </c>
      <c r="F158" s="79">
        <v>85971</v>
      </c>
      <c r="G158" s="79">
        <v>84099</v>
      </c>
      <c r="H158" s="79">
        <v>75117</v>
      </c>
      <c r="I158" s="79">
        <v>28527</v>
      </c>
      <c r="J158" s="79">
        <v>25591</v>
      </c>
      <c r="K158" s="79">
        <v>30235</v>
      </c>
      <c r="L158" s="79">
        <v>65655</v>
      </c>
      <c r="M158" s="79">
        <v>93636</v>
      </c>
      <c r="N158" s="79">
        <v>85034</v>
      </c>
      <c r="O158" s="80">
        <f>SUM(C158:N158)</f>
        <v>822733</v>
      </c>
    </row>
    <row r="159" spans="1:15" ht="16.5">
      <c r="A159" s="178"/>
      <c r="B159" s="77" t="s">
        <v>155</v>
      </c>
      <c r="C159" s="79">
        <v>31146</v>
      </c>
      <c r="D159" s="79">
        <v>67970</v>
      </c>
      <c r="E159" s="79">
        <v>96558</v>
      </c>
      <c r="F159" s="79">
        <v>69273</v>
      </c>
      <c r="G159" s="79">
        <v>76166</v>
      </c>
      <c r="H159" s="79">
        <v>64174</v>
      </c>
      <c r="I159" s="79">
        <v>37016</v>
      </c>
      <c r="J159" s="79">
        <v>15283</v>
      </c>
      <c r="K159" s="79">
        <v>25870</v>
      </c>
      <c r="L159" s="79">
        <v>65275</v>
      </c>
      <c r="M159" s="79">
        <v>0</v>
      </c>
      <c r="N159" s="79">
        <v>0</v>
      </c>
      <c r="O159" s="80">
        <f>SUM(C159:N159)</f>
        <v>548731</v>
      </c>
    </row>
    <row r="160" spans="2:15" ht="16.5" hidden="1">
      <c r="B160" s="143" t="s">
        <v>35</v>
      </c>
      <c r="C160" s="75">
        <v>20</v>
      </c>
      <c r="D160" s="74">
        <v>699</v>
      </c>
      <c r="E160" s="74">
        <v>29</v>
      </c>
      <c r="F160" s="74">
        <v>29</v>
      </c>
      <c r="G160" s="74">
        <v>36</v>
      </c>
      <c r="H160" s="74">
        <v>35</v>
      </c>
      <c r="I160" s="74">
        <v>26</v>
      </c>
      <c r="J160" s="74">
        <v>25</v>
      </c>
      <c r="K160" s="74">
        <v>17</v>
      </c>
      <c r="L160" s="74">
        <v>21</v>
      </c>
      <c r="M160" s="74">
        <v>21</v>
      </c>
      <c r="N160" s="74">
        <v>23</v>
      </c>
      <c r="O160" s="73">
        <f t="shared" si="33"/>
        <v>981</v>
      </c>
    </row>
    <row r="161" spans="2:15" ht="16.5" hidden="1">
      <c r="B161" s="76" t="s">
        <v>42</v>
      </c>
      <c r="C161" s="75">
        <v>16</v>
      </c>
      <c r="D161" s="74">
        <v>19</v>
      </c>
      <c r="E161" s="74">
        <v>11</v>
      </c>
      <c r="F161" s="74">
        <v>15</v>
      </c>
      <c r="G161" s="74">
        <v>20</v>
      </c>
      <c r="H161" s="74">
        <v>1</v>
      </c>
      <c r="I161" s="74">
        <v>2</v>
      </c>
      <c r="J161" s="74">
        <v>1</v>
      </c>
      <c r="K161" s="74">
        <v>20</v>
      </c>
      <c r="L161" s="74">
        <v>28</v>
      </c>
      <c r="M161" s="74">
        <v>22</v>
      </c>
      <c r="N161" s="74">
        <v>24</v>
      </c>
      <c r="O161" s="73">
        <f t="shared" si="33"/>
        <v>179</v>
      </c>
    </row>
    <row r="162" spans="1:15" ht="16.5" hidden="1">
      <c r="A162" s="154"/>
      <c r="B162" s="76" t="s">
        <v>74</v>
      </c>
      <c r="C162" s="75">
        <v>22</v>
      </c>
      <c r="D162" s="74">
        <v>16</v>
      </c>
      <c r="E162" s="74">
        <v>18</v>
      </c>
      <c r="F162" s="74">
        <v>20</v>
      </c>
      <c r="G162" s="74">
        <v>19</v>
      </c>
      <c r="H162" s="74">
        <v>18</v>
      </c>
      <c r="I162" s="74">
        <v>22</v>
      </c>
      <c r="J162" s="74">
        <v>18</v>
      </c>
      <c r="K162" s="74">
        <v>20</v>
      </c>
      <c r="L162" s="74">
        <v>16</v>
      </c>
      <c r="M162" s="74">
        <v>6</v>
      </c>
      <c r="N162" s="74">
        <v>5</v>
      </c>
      <c r="O162" s="73">
        <f t="shared" si="33"/>
        <v>200</v>
      </c>
    </row>
    <row r="163" spans="1:15" ht="16.5" hidden="1">
      <c r="A163" s="154"/>
      <c r="B163" s="76" t="s">
        <v>100</v>
      </c>
      <c r="C163" s="75">
        <v>8</v>
      </c>
      <c r="D163" s="74">
        <v>8</v>
      </c>
      <c r="E163" s="74">
        <v>7</v>
      </c>
      <c r="F163" s="74">
        <v>8</v>
      </c>
      <c r="G163" s="74">
        <v>10</v>
      </c>
      <c r="H163" s="74">
        <v>8</v>
      </c>
      <c r="I163" s="74">
        <v>9</v>
      </c>
      <c r="J163" s="74">
        <v>10</v>
      </c>
      <c r="K163" s="74">
        <v>12</v>
      </c>
      <c r="L163" s="74">
        <v>13</v>
      </c>
      <c r="M163" s="74">
        <v>16</v>
      </c>
      <c r="N163" s="74">
        <v>15</v>
      </c>
      <c r="O163" s="73">
        <f t="shared" si="33"/>
        <v>124</v>
      </c>
    </row>
    <row r="164" spans="1:15" ht="16.5" hidden="1">
      <c r="A164" s="154"/>
      <c r="B164" s="76" t="s">
        <v>105</v>
      </c>
      <c r="C164" s="75">
        <v>9</v>
      </c>
      <c r="D164" s="74">
        <v>7</v>
      </c>
      <c r="E164" s="74">
        <v>11</v>
      </c>
      <c r="F164" s="74">
        <v>7</v>
      </c>
      <c r="G164" s="74">
        <v>13</v>
      </c>
      <c r="H164" s="74">
        <v>14</v>
      </c>
      <c r="I164" s="74">
        <v>14</v>
      </c>
      <c r="J164" s="74">
        <v>16</v>
      </c>
      <c r="K164" s="74">
        <v>15</v>
      </c>
      <c r="L164" s="74">
        <v>18</v>
      </c>
      <c r="M164" s="74">
        <v>27</v>
      </c>
      <c r="N164" s="74">
        <v>21</v>
      </c>
      <c r="O164" s="73">
        <f t="shared" si="33"/>
        <v>172</v>
      </c>
    </row>
    <row r="165" spans="1:15" ht="16.5" hidden="1">
      <c r="A165" s="154"/>
      <c r="B165" s="76" t="s">
        <v>115</v>
      </c>
      <c r="C165" s="75">
        <v>19</v>
      </c>
      <c r="D165" s="74">
        <v>19</v>
      </c>
      <c r="E165" s="74">
        <v>14</v>
      </c>
      <c r="F165" s="74">
        <v>8</v>
      </c>
      <c r="G165" s="74">
        <v>7</v>
      </c>
      <c r="H165" s="74">
        <v>13</v>
      </c>
      <c r="I165" s="74">
        <v>11</v>
      </c>
      <c r="J165" s="74">
        <v>10</v>
      </c>
      <c r="K165" s="74">
        <v>5</v>
      </c>
      <c r="L165" s="74">
        <v>88</v>
      </c>
      <c r="M165" s="74">
        <v>6</v>
      </c>
      <c r="N165" s="74">
        <v>3</v>
      </c>
      <c r="O165" s="73">
        <f t="shared" si="33"/>
        <v>203</v>
      </c>
    </row>
    <row r="166" spans="1:15" ht="16.5">
      <c r="A166" s="100" t="s">
        <v>82</v>
      </c>
      <c r="B166" s="76" t="s">
        <v>117</v>
      </c>
      <c r="C166" s="75">
        <v>5</v>
      </c>
      <c r="D166" s="74">
        <v>11</v>
      </c>
      <c r="E166" s="74">
        <v>9</v>
      </c>
      <c r="F166" s="74">
        <v>10</v>
      </c>
      <c r="G166" s="74">
        <v>10</v>
      </c>
      <c r="H166" s="74">
        <v>10</v>
      </c>
      <c r="I166" s="74">
        <v>17</v>
      </c>
      <c r="J166" s="74">
        <v>22</v>
      </c>
      <c r="K166" s="74">
        <v>27</v>
      </c>
      <c r="L166" s="74">
        <v>26</v>
      </c>
      <c r="M166" s="74">
        <v>21</v>
      </c>
      <c r="N166" s="74">
        <v>19</v>
      </c>
      <c r="O166" s="73">
        <f t="shared" si="33"/>
        <v>187</v>
      </c>
    </row>
    <row r="167" spans="1:15" ht="16.5">
      <c r="A167" s="184" t="s">
        <v>95</v>
      </c>
      <c r="B167" s="76" t="s">
        <v>119</v>
      </c>
      <c r="C167" s="75">
        <v>13</v>
      </c>
      <c r="D167" s="74">
        <v>2</v>
      </c>
      <c r="E167" s="74">
        <v>4</v>
      </c>
      <c r="F167" s="74">
        <v>4</v>
      </c>
      <c r="G167" s="74">
        <v>6</v>
      </c>
      <c r="H167" s="74">
        <v>274</v>
      </c>
      <c r="I167" s="74">
        <v>124</v>
      </c>
      <c r="J167" s="74">
        <v>3</v>
      </c>
      <c r="K167" s="74">
        <v>7</v>
      </c>
      <c r="L167" s="74">
        <v>4</v>
      </c>
      <c r="M167" s="74">
        <v>77</v>
      </c>
      <c r="N167" s="74">
        <v>1</v>
      </c>
      <c r="O167" s="73">
        <f t="shared" si="33"/>
        <v>519</v>
      </c>
    </row>
    <row r="168" spans="1:15" ht="16.5">
      <c r="A168" s="185"/>
      <c r="B168" s="76" t="s">
        <v>124</v>
      </c>
      <c r="C168" s="75">
        <v>1</v>
      </c>
      <c r="D168" s="74">
        <v>1</v>
      </c>
      <c r="E168" s="74">
        <v>1</v>
      </c>
      <c r="F168" s="74">
        <v>1</v>
      </c>
      <c r="G168" s="74">
        <v>1</v>
      </c>
      <c r="H168" s="74">
        <v>2</v>
      </c>
      <c r="I168" s="74">
        <v>2</v>
      </c>
      <c r="J168" s="74">
        <v>1</v>
      </c>
      <c r="K168" s="74">
        <v>1</v>
      </c>
      <c r="L168" s="74">
        <v>1</v>
      </c>
      <c r="M168" s="74">
        <v>0</v>
      </c>
      <c r="N168" s="74">
        <v>4</v>
      </c>
      <c r="O168" s="73">
        <f>SUM(C168:N168)</f>
        <v>16</v>
      </c>
    </row>
    <row r="169" spans="1:15" ht="16.5">
      <c r="A169" s="185"/>
      <c r="B169" s="76" t="s">
        <v>127</v>
      </c>
      <c r="C169" s="75">
        <v>5</v>
      </c>
      <c r="D169" s="74">
        <v>1</v>
      </c>
      <c r="E169" s="74">
        <v>1</v>
      </c>
      <c r="F169" s="74">
        <v>11</v>
      </c>
      <c r="G169" s="74">
        <v>70</v>
      </c>
      <c r="H169" s="74">
        <v>40</v>
      </c>
      <c r="I169" s="74">
        <v>2</v>
      </c>
      <c r="J169" s="74">
        <v>3</v>
      </c>
      <c r="K169" s="74">
        <v>36</v>
      </c>
      <c r="L169" s="74">
        <v>8</v>
      </c>
      <c r="M169" s="74">
        <v>16</v>
      </c>
      <c r="N169" s="74">
        <v>12</v>
      </c>
      <c r="O169" s="73">
        <f>SUM(C169:N169)</f>
        <v>205</v>
      </c>
    </row>
    <row r="170" spans="1:15" ht="16.5">
      <c r="A170" s="185"/>
      <c r="B170" s="76" t="s">
        <v>129</v>
      </c>
      <c r="C170" s="74">
        <v>73</v>
      </c>
      <c r="D170" s="74">
        <v>60</v>
      </c>
      <c r="E170" s="74">
        <v>102</v>
      </c>
      <c r="F170" s="74">
        <v>97</v>
      </c>
      <c r="G170" s="74">
        <v>69</v>
      </c>
      <c r="H170" s="74">
        <v>61</v>
      </c>
      <c r="I170" s="74">
        <v>38</v>
      </c>
      <c r="J170" s="74">
        <v>36</v>
      </c>
      <c r="K170" s="74">
        <v>63</v>
      </c>
      <c r="L170" s="74">
        <v>22</v>
      </c>
      <c r="M170" s="74">
        <v>19</v>
      </c>
      <c r="N170" s="74">
        <v>10</v>
      </c>
      <c r="O170" s="73">
        <f>SUM(C170:N170)</f>
        <v>650</v>
      </c>
    </row>
    <row r="171" spans="1:15" ht="16.5">
      <c r="A171" s="185"/>
      <c r="B171" s="76" t="s">
        <v>135</v>
      </c>
      <c r="C171" s="74">
        <v>17</v>
      </c>
      <c r="D171" s="74">
        <v>17</v>
      </c>
      <c r="E171" s="74">
        <v>11</v>
      </c>
      <c r="F171" s="74">
        <v>7</v>
      </c>
      <c r="G171" s="74">
        <v>4</v>
      </c>
      <c r="H171" s="74">
        <v>5</v>
      </c>
      <c r="I171" s="74">
        <v>1</v>
      </c>
      <c r="J171" s="74">
        <v>2</v>
      </c>
      <c r="K171" s="74">
        <v>3</v>
      </c>
      <c r="L171" s="74">
        <v>58</v>
      </c>
      <c r="M171" s="74">
        <v>93</v>
      </c>
      <c r="N171" s="74">
        <v>22</v>
      </c>
      <c r="O171" s="73">
        <f>SUM(C171:N171)</f>
        <v>240</v>
      </c>
    </row>
    <row r="172" spans="1:15" ht="16.5">
      <c r="A172" s="186"/>
      <c r="B172" s="76" t="s">
        <v>157</v>
      </c>
      <c r="C172" s="74">
        <v>7</v>
      </c>
      <c r="D172" s="74">
        <v>6</v>
      </c>
      <c r="E172" s="74">
        <v>10</v>
      </c>
      <c r="F172" s="74">
        <v>7</v>
      </c>
      <c r="G172" s="74">
        <v>9</v>
      </c>
      <c r="H172" s="74">
        <v>10</v>
      </c>
      <c r="I172" s="74">
        <v>9</v>
      </c>
      <c r="J172" s="74">
        <v>19</v>
      </c>
      <c r="K172" s="74">
        <v>19</v>
      </c>
      <c r="L172" s="74">
        <v>31</v>
      </c>
      <c r="M172" s="74">
        <v>0</v>
      </c>
      <c r="N172" s="74">
        <v>0</v>
      </c>
      <c r="O172" s="73">
        <f>SUM(C172:N172)</f>
        <v>127</v>
      </c>
    </row>
    <row r="173" spans="2:15" ht="16.5" hidden="1">
      <c r="B173" s="77" t="s">
        <v>90</v>
      </c>
      <c r="C173" s="78">
        <v>1206</v>
      </c>
      <c r="D173" s="79">
        <v>12278</v>
      </c>
      <c r="E173" s="79">
        <v>1336</v>
      </c>
      <c r="F173" s="79">
        <v>1336</v>
      </c>
      <c r="G173" s="79">
        <v>1445</v>
      </c>
      <c r="H173" s="79">
        <v>1429</v>
      </c>
      <c r="I173" s="79">
        <v>1296</v>
      </c>
      <c r="J173" s="79">
        <v>1282</v>
      </c>
      <c r="K173" s="79">
        <v>1174</v>
      </c>
      <c r="L173" s="79">
        <v>1227</v>
      </c>
      <c r="M173" s="79">
        <v>1227</v>
      </c>
      <c r="N173" s="79">
        <v>1254</v>
      </c>
      <c r="O173" s="80">
        <f t="shared" si="33"/>
        <v>26490</v>
      </c>
    </row>
    <row r="174" spans="1:15" ht="16.5" hidden="1">
      <c r="A174" s="155"/>
      <c r="B174" s="77" t="s">
        <v>91</v>
      </c>
      <c r="C174" s="78">
        <v>1159</v>
      </c>
      <c r="D174" s="79">
        <v>1200</v>
      </c>
      <c r="E174" s="79">
        <v>1092</v>
      </c>
      <c r="F174" s="79">
        <v>1147</v>
      </c>
      <c r="G174" s="79">
        <v>1214</v>
      </c>
      <c r="H174" s="79">
        <v>19</v>
      </c>
      <c r="I174" s="79">
        <v>22</v>
      </c>
      <c r="J174" s="79">
        <v>22</v>
      </c>
      <c r="K174" s="79">
        <v>1214</v>
      </c>
      <c r="L174" s="79">
        <v>1324</v>
      </c>
      <c r="M174" s="79">
        <v>1241</v>
      </c>
      <c r="N174" s="79">
        <v>1269</v>
      </c>
      <c r="O174" s="80">
        <f t="shared" si="33"/>
        <v>10923</v>
      </c>
    </row>
    <row r="175" spans="1:15" ht="16.5" hidden="1">
      <c r="A175" s="155"/>
      <c r="B175" s="77" t="s">
        <v>92</v>
      </c>
      <c r="C175" s="78">
        <v>1241</v>
      </c>
      <c r="D175" s="79">
        <v>1159</v>
      </c>
      <c r="E175" s="79">
        <v>1187</v>
      </c>
      <c r="F175" s="79">
        <v>1214</v>
      </c>
      <c r="G175" s="79">
        <v>1200</v>
      </c>
      <c r="H175" s="79">
        <v>1187</v>
      </c>
      <c r="I175" s="79">
        <v>1241</v>
      </c>
      <c r="J175" s="79">
        <v>1187</v>
      </c>
      <c r="K175" s="79">
        <v>1214</v>
      </c>
      <c r="L175" s="79">
        <v>1159</v>
      </c>
      <c r="M175" s="79">
        <v>1032</v>
      </c>
      <c r="N175" s="79">
        <v>1022</v>
      </c>
      <c r="O175" s="80">
        <f t="shared" si="33"/>
        <v>14043</v>
      </c>
    </row>
    <row r="176" spans="1:15" ht="16.5" hidden="1">
      <c r="A176" s="155"/>
      <c r="B176" s="77" t="s">
        <v>99</v>
      </c>
      <c r="C176" s="78">
        <v>1056</v>
      </c>
      <c r="D176" s="79">
        <v>1056</v>
      </c>
      <c r="E176" s="79">
        <v>1043</v>
      </c>
      <c r="F176" s="79">
        <v>1056</v>
      </c>
      <c r="G176" s="79">
        <v>1078</v>
      </c>
      <c r="H176" s="79">
        <v>1056</v>
      </c>
      <c r="I176" s="79">
        <v>1066</v>
      </c>
      <c r="J176" s="79">
        <v>1078</v>
      </c>
      <c r="K176" s="79">
        <v>1104</v>
      </c>
      <c r="L176" s="79">
        <v>1119</v>
      </c>
      <c r="M176" s="79">
        <v>1100</v>
      </c>
      <c r="N176" s="79">
        <v>1091</v>
      </c>
      <c r="O176" s="80">
        <f t="shared" si="33"/>
        <v>12903</v>
      </c>
    </row>
    <row r="177" spans="1:15" ht="16.5" hidden="1">
      <c r="A177" s="155"/>
      <c r="B177" s="77" t="s">
        <v>107</v>
      </c>
      <c r="C177" s="78">
        <v>1033</v>
      </c>
      <c r="D177" s="79">
        <v>1017</v>
      </c>
      <c r="E177" s="79">
        <v>1051</v>
      </c>
      <c r="F177" s="79">
        <v>1012</v>
      </c>
      <c r="G177" s="79">
        <v>1071</v>
      </c>
      <c r="H177" s="79">
        <v>1080</v>
      </c>
      <c r="I177" s="79">
        <v>1080</v>
      </c>
      <c r="J177" s="79">
        <v>1100</v>
      </c>
      <c r="K177" s="79">
        <v>1091</v>
      </c>
      <c r="L177" s="79">
        <v>1120</v>
      </c>
      <c r="M177" s="79">
        <v>1209</v>
      </c>
      <c r="N177" s="79">
        <v>1149</v>
      </c>
      <c r="O177" s="80">
        <f t="shared" si="33"/>
        <v>13013</v>
      </c>
    </row>
    <row r="178" spans="1:15" ht="16.5" hidden="1">
      <c r="A178" s="155"/>
      <c r="B178" s="77" t="s">
        <v>114</v>
      </c>
      <c r="C178" s="78">
        <v>1131</v>
      </c>
      <c r="D178" s="79">
        <v>1131</v>
      </c>
      <c r="E178" s="79">
        <v>1080</v>
      </c>
      <c r="F178" s="79">
        <v>1026</v>
      </c>
      <c r="G178" s="79">
        <v>1017</v>
      </c>
      <c r="H178" s="79">
        <v>1071</v>
      </c>
      <c r="I178" s="79">
        <v>1051</v>
      </c>
      <c r="J178" s="79">
        <v>1041</v>
      </c>
      <c r="K178" s="79">
        <v>1003</v>
      </c>
      <c r="L178" s="79">
        <v>1961</v>
      </c>
      <c r="M178" s="79">
        <v>1010</v>
      </c>
      <c r="N178" s="79">
        <v>987</v>
      </c>
      <c r="O178" s="80">
        <f t="shared" si="33"/>
        <v>13509</v>
      </c>
    </row>
    <row r="179" spans="1:15" ht="16.5">
      <c r="A179" s="176" t="s">
        <v>94</v>
      </c>
      <c r="B179" s="77" t="s">
        <v>116</v>
      </c>
      <c r="C179" s="78">
        <v>1003</v>
      </c>
      <c r="D179" s="79">
        <v>1051</v>
      </c>
      <c r="E179" s="79">
        <v>1033</v>
      </c>
      <c r="F179" s="79">
        <v>1041</v>
      </c>
      <c r="G179" s="79">
        <v>1041</v>
      </c>
      <c r="H179" s="79">
        <v>1041</v>
      </c>
      <c r="I179" s="79">
        <v>1111</v>
      </c>
      <c r="J179" s="79">
        <v>1160</v>
      </c>
      <c r="K179" s="79">
        <v>1209</v>
      </c>
      <c r="L179" s="79">
        <v>1200</v>
      </c>
      <c r="M179" s="79">
        <v>1149</v>
      </c>
      <c r="N179" s="79">
        <v>1131</v>
      </c>
      <c r="O179" s="80">
        <f t="shared" si="33"/>
        <v>13170</v>
      </c>
    </row>
    <row r="180" spans="1:15" ht="16.5">
      <c r="A180" s="177"/>
      <c r="B180" s="77" t="s">
        <v>120</v>
      </c>
      <c r="C180" s="78">
        <v>1071</v>
      </c>
      <c r="D180" s="79">
        <v>980</v>
      </c>
      <c r="E180" s="79">
        <v>994</v>
      </c>
      <c r="F180" s="79">
        <v>994</v>
      </c>
      <c r="G180" s="79">
        <v>1010</v>
      </c>
      <c r="H180" s="79">
        <v>4314</v>
      </c>
      <c r="I180" s="79">
        <v>2417</v>
      </c>
      <c r="J180" s="79">
        <v>987</v>
      </c>
      <c r="K180" s="79">
        <v>1017</v>
      </c>
      <c r="L180" s="79">
        <v>994</v>
      </c>
      <c r="M180" s="79">
        <v>1822</v>
      </c>
      <c r="N180" s="79">
        <v>964</v>
      </c>
      <c r="O180" s="80">
        <f t="shared" si="33"/>
        <v>17564</v>
      </c>
    </row>
    <row r="181" spans="1:15" ht="16.5">
      <c r="A181" s="177"/>
      <c r="B181" s="77" t="s">
        <v>122</v>
      </c>
      <c r="C181" s="78">
        <v>964</v>
      </c>
      <c r="D181" s="79">
        <v>964</v>
      </c>
      <c r="E181" s="79">
        <v>971</v>
      </c>
      <c r="F181" s="79">
        <v>964</v>
      </c>
      <c r="G181" s="79">
        <v>964</v>
      </c>
      <c r="H181" s="79">
        <v>980</v>
      </c>
      <c r="I181" s="79">
        <v>980</v>
      </c>
      <c r="J181" s="79">
        <v>931</v>
      </c>
      <c r="K181" s="79">
        <v>964</v>
      </c>
      <c r="L181" s="79">
        <v>964</v>
      </c>
      <c r="M181" s="79">
        <v>964</v>
      </c>
      <c r="N181" s="79">
        <v>994</v>
      </c>
      <c r="O181" s="80">
        <f>SUM(C181:N181)</f>
        <v>11604</v>
      </c>
    </row>
    <row r="182" spans="1:15" ht="16.5">
      <c r="A182" s="177"/>
      <c r="B182" s="77" t="s">
        <v>127</v>
      </c>
      <c r="C182" s="78">
        <v>1003</v>
      </c>
      <c r="D182" s="79">
        <v>971</v>
      </c>
      <c r="E182" s="79">
        <v>971</v>
      </c>
      <c r="F182" s="79">
        <v>1051</v>
      </c>
      <c r="G182" s="79">
        <v>1734</v>
      </c>
      <c r="H182" s="79">
        <v>1360</v>
      </c>
      <c r="I182" s="79">
        <v>980</v>
      </c>
      <c r="J182" s="79">
        <v>987</v>
      </c>
      <c r="K182" s="79">
        <v>1312</v>
      </c>
      <c r="L182" s="79">
        <v>993</v>
      </c>
      <c r="M182" s="79">
        <v>1100</v>
      </c>
      <c r="N182" s="78">
        <v>1060</v>
      </c>
      <c r="O182" s="80">
        <f>SUM(C182:N182)</f>
        <v>13522</v>
      </c>
    </row>
    <row r="183" spans="1:15" ht="16.5">
      <c r="A183" s="177"/>
      <c r="B183" s="77" t="s">
        <v>130</v>
      </c>
      <c r="C183" s="79">
        <v>1773</v>
      </c>
      <c r="D183" s="79">
        <v>1607</v>
      </c>
      <c r="E183" s="79">
        <v>2138</v>
      </c>
      <c r="F183" s="79">
        <v>2076</v>
      </c>
      <c r="G183" s="79">
        <v>1721</v>
      </c>
      <c r="H183" s="79">
        <v>1621</v>
      </c>
      <c r="I183" s="79">
        <v>1336</v>
      </c>
      <c r="J183" s="79">
        <v>1312</v>
      </c>
      <c r="K183" s="79">
        <v>1646</v>
      </c>
      <c r="L183" s="79">
        <v>1160</v>
      </c>
      <c r="M183" s="79">
        <v>1130</v>
      </c>
      <c r="N183" s="79">
        <v>1041</v>
      </c>
      <c r="O183" s="80">
        <f>SUM(C183:N183)</f>
        <v>18561</v>
      </c>
    </row>
    <row r="184" spans="1:15" ht="16.5">
      <c r="A184" s="177"/>
      <c r="B184" s="77" t="s">
        <v>134</v>
      </c>
      <c r="C184" s="79">
        <v>1111</v>
      </c>
      <c r="D184" s="79">
        <v>1111</v>
      </c>
      <c r="E184" s="79">
        <v>1051</v>
      </c>
      <c r="F184" s="79">
        <v>1017</v>
      </c>
      <c r="G184" s="79">
        <v>994</v>
      </c>
      <c r="H184" s="79">
        <v>1003</v>
      </c>
      <c r="I184" s="79">
        <v>971</v>
      </c>
      <c r="J184" s="79">
        <v>980</v>
      </c>
      <c r="K184" s="79">
        <v>987</v>
      </c>
      <c r="L184" s="79">
        <v>1582</v>
      </c>
      <c r="M184" s="79">
        <v>2025</v>
      </c>
      <c r="N184" s="79">
        <v>1160</v>
      </c>
      <c r="O184" s="80">
        <f>SUM(C184:N184)</f>
        <v>13992</v>
      </c>
    </row>
    <row r="185" spans="1:15" ht="16.5">
      <c r="A185" s="178"/>
      <c r="B185" s="77" t="s">
        <v>155</v>
      </c>
      <c r="C185" s="79">
        <v>1017</v>
      </c>
      <c r="D185" s="79">
        <v>1010</v>
      </c>
      <c r="E185" s="79">
        <v>1041</v>
      </c>
      <c r="F185" s="79">
        <v>1017</v>
      </c>
      <c r="G185" s="79">
        <v>1033</v>
      </c>
      <c r="H185" s="79">
        <v>1041</v>
      </c>
      <c r="I185" s="79">
        <v>1033</v>
      </c>
      <c r="J185" s="79">
        <v>1130</v>
      </c>
      <c r="K185" s="79">
        <v>1130</v>
      </c>
      <c r="L185" s="79">
        <v>1251</v>
      </c>
      <c r="M185" s="79">
        <v>0</v>
      </c>
      <c r="N185" s="79">
        <v>0</v>
      </c>
      <c r="O185" s="80">
        <f>SUM(C185:N185)</f>
        <v>10703</v>
      </c>
    </row>
    <row r="186" spans="2:15" s="17" customFormat="1" ht="16.5" hidden="1">
      <c r="B186" s="143" t="s">
        <v>35</v>
      </c>
      <c r="C186" s="75">
        <v>10559</v>
      </c>
      <c r="D186" s="74">
        <v>10994</v>
      </c>
      <c r="E186" s="74">
        <v>6771</v>
      </c>
      <c r="F186" s="74">
        <v>9028</v>
      </c>
      <c r="G186" s="74">
        <v>9331</v>
      </c>
      <c r="H186" s="74">
        <v>10248</v>
      </c>
      <c r="I186" s="74">
        <v>6086</v>
      </c>
      <c r="J186" s="74">
        <v>4551</v>
      </c>
      <c r="K186" s="74">
        <v>4845</v>
      </c>
      <c r="L186" s="74">
        <v>8794</v>
      </c>
      <c r="M186" s="74">
        <v>7277</v>
      </c>
      <c r="N186" s="74">
        <v>8082</v>
      </c>
      <c r="O186" s="73">
        <f t="shared" si="33"/>
        <v>96566</v>
      </c>
    </row>
    <row r="187" spans="2:15" ht="16.5" hidden="1">
      <c r="B187" s="76" t="s">
        <v>42</v>
      </c>
      <c r="C187" s="75">
        <v>7401</v>
      </c>
      <c r="D187" s="74">
        <v>3818</v>
      </c>
      <c r="E187" s="74">
        <v>2459</v>
      </c>
      <c r="F187" s="74">
        <v>7534</v>
      </c>
      <c r="G187" s="74">
        <v>7674</v>
      </c>
      <c r="H187" s="74">
        <v>7668</v>
      </c>
      <c r="I187" s="74">
        <v>7453</v>
      </c>
      <c r="J187" s="74">
        <v>3860</v>
      </c>
      <c r="K187" s="74">
        <v>2987</v>
      </c>
      <c r="L187" s="74">
        <v>5468</v>
      </c>
      <c r="M187" s="74">
        <v>5674</v>
      </c>
      <c r="N187" s="74">
        <v>5043</v>
      </c>
      <c r="O187" s="73">
        <f t="shared" si="33"/>
        <v>67039</v>
      </c>
    </row>
    <row r="188" spans="1:15" ht="16.5" hidden="1">
      <c r="A188" s="154"/>
      <c r="B188" s="76" t="s">
        <v>74</v>
      </c>
      <c r="C188" s="75">
        <v>6202</v>
      </c>
      <c r="D188" s="74">
        <v>4946</v>
      </c>
      <c r="E188" s="74">
        <v>3603</v>
      </c>
      <c r="F188" s="74">
        <v>2910</v>
      </c>
      <c r="G188" s="74">
        <v>2874</v>
      </c>
      <c r="H188" s="74">
        <v>6929</v>
      </c>
      <c r="I188" s="74">
        <v>7328</v>
      </c>
      <c r="J188" s="74">
        <v>4972</v>
      </c>
      <c r="K188" s="74">
        <v>5425</v>
      </c>
      <c r="L188" s="74">
        <v>9043</v>
      </c>
      <c r="M188" s="74">
        <v>10581</v>
      </c>
      <c r="N188" s="74">
        <v>9205</v>
      </c>
      <c r="O188" s="73">
        <f t="shared" si="33"/>
        <v>74018</v>
      </c>
    </row>
    <row r="189" spans="1:15" ht="16.5" hidden="1">
      <c r="A189" s="154"/>
      <c r="B189" s="76" t="s">
        <v>100</v>
      </c>
      <c r="C189" s="75">
        <v>8510</v>
      </c>
      <c r="D189" s="74">
        <v>4075</v>
      </c>
      <c r="E189" s="74">
        <v>8696</v>
      </c>
      <c r="F189" s="74">
        <v>8172</v>
      </c>
      <c r="G189" s="74">
        <v>11503</v>
      </c>
      <c r="H189" s="74">
        <v>8791</v>
      </c>
      <c r="I189" s="74">
        <v>5592</v>
      </c>
      <c r="J189" s="74">
        <v>4963</v>
      </c>
      <c r="K189" s="74">
        <v>5155</v>
      </c>
      <c r="L189" s="74">
        <v>8063</v>
      </c>
      <c r="M189" s="74">
        <v>8788</v>
      </c>
      <c r="N189" s="74">
        <v>9199</v>
      </c>
      <c r="O189" s="73">
        <f t="shared" si="33"/>
        <v>91507</v>
      </c>
    </row>
    <row r="190" spans="1:15" ht="16.5" hidden="1">
      <c r="A190" s="154"/>
      <c r="B190" s="76" t="s">
        <v>105</v>
      </c>
      <c r="C190" s="75">
        <v>7777</v>
      </c>
      <c r="D190" s="74">
        <v>4220</v>
      </c>
      <c r="E190" s="74">
        <v>8242</v>
      </c>
      <c r="F190" s="74">
        <v>6671</v>
      </c>
      <c r="G190" s="74">
        <v>7855</v>
      </c>
      <c r="H190" s="74">
        <v>9196</v>
      </c>
      <c r="I190" s="74">
        <v>6825</v>
      </c>
      <c r="J190" s="74">
        <v>6193</v>
      </c>
      <c r="K190" s="74">
        <v>6558</v>
      </c>
      <c r="L190" s="74">
        <v>9356</v>
      </c>
      <c r="M190" s="74">
        <v>9534</v>
      </c>
      <c r="N190" s="74">
        <v>7702</v>
      </c>
      <c r="O190" s="73">
        <f t="shared" si="33"/>
        <v>90129</v>
      </c>
    </row>
    <row r="191" spans="1:15" ht="17.25" customHeight="1" hidden="1">
      <c r="A191" s="154"/>
      <c r="B191" s="76" t="s">
        <v>115</v>
      </c>
      <c r="C191" s="75">
        <v>8204</v>
      </c>
      <c r="D191" s="74">
        <v>6617</v>
      </c>
      <c r="E191" s="74">
        <v>8006</v>
      </c>
      <c r="F191" s="74">
        <v>7638</v>
      </c>
      <c r="G191" s="74">
        <v>8307</v>
      </c>
      <c r="H191" s="74">
        <v>9162</v>
      </c>
      <c r="I191" s="74">
        <v>6088</v>
      </c>
      <c r="J191" s="74">
        <v>5067</v>
      </c>
      <c r="K191" s="74">
        <v>5123</v>
      </c>
      <c r="L191" s="74">
        <v>5602</v>
      </c>
      <c r="M191" s="74">
        <v>5845</v>
      </c>
      <c r="N191" s="74">
        <v>4431</v>
      </c>
      <c r="O191" s="73">
        <f t="shared" si="33"/>
        <v>80090</v>
      </c>
    </row>
    <row r="192" spans="1:15" ht="17.25" customHeight="1">
      <c r="A192" s="100" t="s">
        <v>83</v>
      </c>
      <c r="B192" s="76" t="s">
        <v>117</v>
      </c>
      <c r="C192" s="75">
        <v>3849</v>
      </c>
      <c r="D192" s="74">
        <v>6302</v>
      </c>
      <c r="E192" s="74">
        <v>5122</v>
      </c>
      <c r="F192" s="74">
        <v>5889</v>
      </c>
      <c r="G192" s="74">
        <v>5026</v>
      </c>
      <c r="H192" s="74">
        <v>4414</v>
      </c>
      <c r="I192" s="74">
        <v>5403</v>
      </c>
      <c r="J192" s="74">
        <v>5100</v>
      </c>
      <c r="K192" s="74">
        <v>7378</v>
      </c>
      <c r="L192" s="74">
        <v>6572</v>
      </c>
      <c r="M192" s="74">
        <v>7227</v>
      </c>
      <c r="N192" s="74">
        <v>6433</v>
      </c>
      <c r="O192" s="73">
        <f t="shared" si="33"/>
        <v>68715</v>
      </c>
    </row>
    <row r="193" spans="1:15" ht="17.25" customHeight="1">
      <c r="A193" s="184" t="s">
        <v>95</v>
      </c>
      <c r="B193" s="76" t="s">
        <v>119</v>
      </c>
      <c r="C193" s="75">
        <v>3825</v>
      </c>
      <c r="D193" s="74">
        <v>4721</v>
      </c>
      <c r="E193" s="74">
        <v>7142</v>
      </c>
      <c r="F193" s="74">
        <v>6203</v>
      </c>
      <c r="G193" s="74">
        <v>6788</v>
      </c>
      <c r="H193" s="74">
        <v>7982</v>
      </c>
      <c r="I193" s="74">
        <v>5639</v>
      </c>
      <c r="J193" s="74">
        <v>4980</v>
      </c>
      <c r="K193" s="74">
        <v>4263</v>
      </c>
      <c r="L193" s="74">
        <v>6216</v>
      </c>
      <c r="M193" s="74">
        <v>5704</v>
      </c>
      <c r="N193" s="74">
        <v>4628</v>
      </c>
      <c r="O193" s="73">
        <f t="shared" si="33"/>
        <v>68091</v>
      </c>
    </row>
    <row r="194" spans="1:15" ht="17.25" customHeight="1">
      <c r="A194" s="185"/>
      <c r="B194" s="76" t="s">
        <v>124</v>
      </c>
      <c r="C194" s="75">
        <v>7462</v>
      </c>
      <c r="D194" s="74">
        <v>2290</v>
      </c>
      <c r="E194" s="74">
        <v>6708</v>
      </c>
      <c r="F194" s="74">
        <v>6691</v>
      </c>
      <c r="G194" s="74">
        <v>8250</v>
      </c>
      <c r="H194" s="74">
        <v>7715</v>
      </c>
      <c r="I194" s="74">
        <v>5285</v>
      </c>
      <c r="J194" s="74">
        <v>5816</v>
      </c>
      <c r="K194" s="74">
        <v>5334</v>
      </c>
      <c r="L194" s="74">
        <v>7113</v>
      </c>
      <c r="M194" s="74">
        <v>7278</v>
      </c>
      <c r="N194" s="74">
        <v>7337</v>
      </c>
      <c r="O194" s="73">
        <f>SUM(C194:N194)</f>
        <v>77279</v>
      </c>
    </row>
    <row r="195" spans="1:15" ht="17.25" customHeight="1">
      <c r="A195" s="185"/>
      <c r="B195" s="76" t="s">
        <v>127</v>
      </c>
      <c r="C195" s="75">
        <v>5987</v>
      </c>
      <c r="D195" s="74">
        <v>3672</v>
      </c>
      <c r="E195" s="74">
        <v>5959</v>
      </c>
      <c r="F195" s="74">
        <v>6365</v>
      </c>
      <c r="G195" s="74">
        <v>6898</v>
      </c>
      <c r="H195" s="74">
        <v>7306</v>
      </c>
      <c r="I195" s="74">
        <v>4958</v>
      </c>
      <c r="J195" s="74">
        <v>4234</v>
      </c>
      <c r="K195" s="74">
        <v>3826</v>
      </c>
      <c r="L195" s="74">
        <v>6401</v>
      </c>
      <c r="M195" s="74">
        <v>7785</v>
      </c>
      <c r="N195" s="75">
        <v>5780</v>
      </c>
      <c r="O195" s="73">
        <f>SUM(C195:N195)</f>
        <v>69171</v>
      </c>
    </row>
    <row r="196" spans="1:15" ht="17.25" customHeight="1">
      <c r="A196" s="185"/>
      <c r="B196" s="76" t="s">
        <v>129</v>
      </c>
      <c r="C196" s="74">
        <v>5595</v>
      </c>
      <c r="D196" s="74">
        <v>2936</v>
      </c>
      <c r="E196" s="74">
        <v>4314</v>
      </c>
      <c r="F196" s="74">
        <v>4812</v>
      </c>
      <c r="G196" s="74">
        <v>5233</v>
      </c>
      <c r="H196" s="74">
        <v>5034</v>
      </c>
      <c r="I196" s="74">
        <v>4630</v>
      </c>
      <c r="J196" s="74">
        <v>6174</v>
      </c>
      <c r="K196" s="74">
        <v>5630</v>
      </c>
      <c r="L196" s="74">
        <v>7330</v>
      </c>
      <c r="M196" s="74">
        <v>8816</v>
      </c>
      <c r="N196" s="74">
        <v>8073</v>
      </c>
      <c r="O196" s="73">
        <f>SUM(C196:N196)</f>
        <v>68577</v>
      </c>
    </row>
    <row r="197" spans="1:15" ht="17.25" customHeight="1">
      <c r="A197" s="185"/>
      <c r="B197" s="76" t="s">
        <v>135</v>
      </c>
      <c r="C197" s="74">
        <v>4851</v>
      </c>
      <c r="D197" s="74">
        <v>4344</v>
      </c>
      <c r="E197" s="74">
        <v>6246</v>
      </c>
      <c r="F197" s="74">
        <v>6046</v>
      </c>
      <c r="G197" s="74">
        <v>7405</v>
      </c>
      <c r="H197" s="74">
        <v>5224</v>
      </c>
      <c r="I197" s="74">
        <v>5603</v>
      </c>
      <c r="J197" s="74">
        <v>6590</v>
      </c>
      <c r="K197" s="74">
        <v>6022</v>
      </c>
      <c r="L197" s="74">
        <v>5940</v>
      </c>
      <c r="M197" s="74">
        <v>5368</v>
      </c>
      <c r="N197" s="74">
        <v>4767</v>
      </c>
      <c r="O197" s="73">
        <f>SUM(C197:N197)</f>
        <v>68406</v>
      </c>
    </row>
    <row r="198" spans="1:15" ht="17.25" customHeight="1">
      <c r="A198" s="186"/>
      <c r="B198" s="76" t="s">
        <v>157</v>
      </c>
      <c r="C198" s="74">
        <v>534</v>
      </c>
      <c r="D198" s="74">
        <v>3832</v>
      </c>
      <c r="E198" s="74">
        <v>7464</v>
      </c>
      <c r="F198" s="74">
        <v>5591</v>
      </c>
      <c r="G198" s="74">
        <v>5433</v>
      </c>
      <c r="H198" s="74">
        <v>6103</v>
      </c>
      <c r="I198" s="74">
        <v>5884</v>
      </c>
      <c r="J198" s="74">
        <v>5865</v>
      </c>
      <c r="K198" s="74">
        <v>4163</v>
      </c>
      <c r="L198" s="74">
        <v>5434</v>
      </c>
      <c r="M198" s="74">
        <v>0</v>
      </c>
      <c r="N198" s="74">
        <v>0</v>
      </c>
      <c r="O198" s="73">
        <f>SUM(C198:N198)</f>
        <v>50303</v>
      </c>
    </row>
    <row r="199" spans="2:15" ht="16.5" hidden="1">
      <c r="B199" s="77" t="s">
        <v>90</v>
      </c>
      <c r="C199" s="78">
        <v>167422</v>
      </c>
      <c r="D199" s="79">
        <v>180600</v>
      </c>
      <c r="E199" s="79">
        <v>111555</v>
      </c>
      <c r="F199" s="79">
        <v>148457</v>
      </c>
      <c r="G199" s="79">
        <v>153411</v>
      </c>
      <c r="H199" s="79">
        <v>168403</v>
      </c>
      <c r="I199" s="79">
        <v>100354</v>
      </c>
      <c r="J199" s="79">
        <v>75259</v>
      </c>
      <c r="K199" s="79">
        <v>80066</v>
      </c>
      <c r="L199" s="79">
        <v>144630</v>
      </c>
      <c r="M199" s="79">
        <v>119828</v>
      </c>
      <c r="N199" s="79">
        <v>132989</v>
      </c>
      <c r="O199" s="80">
        <f t="shared" si="33"/>
        <v>1582974</v>
      </c>
    </row>
    <row r="200" spans="1:15" ht="16.5" hidden="1">
      <c r="A200" s="155"/>
      <c r="B200" s="77" t="s">
        <v>91</v>
      </c>
      <c r="C200" s="78">
        <v>121855</v>
      </c>
      <c r="D200" s="79">
        <v>63273</v>
      </c>
      <c r="E200" s="79">
        <v>41054</v>
      </c>
      <c r="F200" s="79">
        <v>124030</v>
      </c>
      <c r="G200" s="79">
        <v>126318</v>
      </c>
      <c r="H200" s="79">
        <v>126221</v>
      </c>
      <c r="I200" s="79">
        <v>122689</v>
      </c>
      <c r="J200" s="79">
        <v>63959</v>
      </c>
      <c r="K200" s="79">
        <v>49686</v>
      </c>
      <c r="L200" s="79">
        <v>90251</v>
      </c>
      <c r="M200" s="79">
        <v>93618</v>
      </c>
      <c r="N200" s="79">
        <v>83302</v>
      </c>
      <c r="O200" s="80">
        <f t="shared" si="33"/>
        <v>1106256</v>
      </c>
    </row>
    <row r="201" spans="1:15" ht="16.5" hidden="1">
      <c r="A201" s="155"/>
      <c r="B201" s="77" t="s">
        <v>92</v>
      </c>
      <c r="C201" s="78">
        <v>102251</v>
      </c>
      <c r="D201" s="79">
        <v>81716</v>
      </c>
      <c r="E201" s="79">
        <v>59758</v>
      </c>
      <c r="F201" s="79">
        <v>48427</v>
      </c>
      <c r="G201" s="79">
        <v>47838</v>
      </c>
      <c r="H201" s="79">
        <v>114138</v>
      </c>
      <c r="I201" s="79">
        <v>120661</v>
      </c>
      <c r="J201" s="79">
        <v>82141</v>
      </c>
      <c r="K201" s="79">
        <v>89548</v>
      </c>
      <c r="L201" s="79">
        <v>148702</v>
      </c>
      <c r="M201" s="79">
        <v>173849</v>
      </c>
      <c r="N201" s="79">
        <v>151352</v>
      </c>
      <c r="O201" s="80">
        <f t="shared" si="33"/>
        <v>1220381</v>
      </c>
    </row>
    <row r="202" spans="1:15" ht="16.5" hidden="1">
      <c r="A202" s="155"/>
      <c r="B202" s="77" t="s">
        <v>99</v>
      </c>
      <c r="C202" s="78">
        <v>139987</v>
      </c>
      <c r="D202" s="79">
        <v>67476</v>
      </c>
      <c r="E202" s="79">
        <v>143028</v>
      </c>
      <c r="F202" s="79">
        <v>134461</v>
      </c>
      <c r="G202" s="79">
        <v>188923</v>
      </c>
      <c r="H202" s="79">
        <v>144583</v>
      </c>
      <c r="I202" s="79">
        <v>92277</v>
      </c>
      <c r="J202" s="79">
        <v>81994</v>
      </c>
      <c r="K202" s="79">
        <v>85134</v>
      </c>
      <c r="L202" s="79">
        <v>132679</v>
      </c>
      <c r="M202" s="79">
        <v>112017</v>
      </c>
      <c r="N202" s="79">
        <v>117216</v>
      </c>
      <c r="O202" s="80">
        <f t="shared" si="33"/>
        <v>1439775</v>
      </c>
    </row>
    <row r="203" spans="1:15" ht="16.5" hidden="1">
      <c r="A203" s="155"/>
      <c r="B203" s="77" t="s">
        <v>107</v>
      </c>
      <c r="C203" s="78">
        <v>99228</v>
      </c>
      <c r="D203" s="79">
        <v>54231</v>
      </c>
      <c r="E203" s="79">
        <v>95169</v>
      </c>
      <c r="F203" s="79">
        <v>77193</v>
      </c>
      <c r="G203" s="79">
        <v>90740</v>
      </c>
      <c r="H203" s="79">
        <v>117177</v>
      </c>
      <c r="I203" s="79">
        <v>87185</v>
      </c>
      <c r="J203" s="79">
        <v>79190</v>
      </c>
      <c r="K203" s="79">
        <v>83808</v>
      </c>
      <c r="L203" s="79">
        <v>119201</v>
      </c>
      <c r="M203" s="79">
        <v>121454</v>
      </c>
      <c r="N203" s="79">
        <v>98278</v>
      </c>
      <c r="O203" s="80">
        <f t="shared" si="33"/>
        <v>1122854</v>
      </c>
    </row>
    <row r="204" spans="1:15" ht="16.5" hidden="1">
      <c r="A204" s="155"/>
      <c r="B204" s="77" t="s">
        <v>114</v>
      </c>
      <c r="C204" s="78">
        <v>104629</v>
      </c>
      <c r="D204" s="79">
        <v>84554</v>
      </c>
      <c r="E204" s="79">
        <v>102124</v>
      </c>
      <c r="F204" s="79">
        <v>97470</v>
      </c>
      <c r="G204" s="79">
        <v>105932</v>
      </c>
      <c r="H204" s="79">
        <v>116748</v>
      </c>
      <c r="I204" s="79">
        <v>77861</v>
      </c>
      <c r="J204" s="79">
        <v>64946</v>
      </c>
      <c r="K204" s="79">
        <v>65654</v>
      </c>
      <c r="L204" s="79">
        <v>71714</v>
      </c>
      <c r="M204" s="79">
        <v>74788</v>
      </c>
      <c r="N204" s="79">
        <v>56901</v>
      </c>
      <c r="O204" s="80">
        <f t="shared" si="33"/>
        <v>1023321</v>
      </c>
    </row>
    <row r="205" spans="1:15" ht="16.5">
      <c r="A205" s="176" t="s">
        <v>94</v>
      </c>
      <c r="B205" s="77" t="s">
        <v>116</v>
      </c>
      <c r="C205" s="78">
        <v>49538</v>
      </c>
      <c r="D205" s="79">
        <v>80568</v>
      </c>
      <c r="E205" s="79">
        <v>65642</v>
      </c>
      <c r="F205" s="79">
        <v>75334</v>
      </c>
      <c r="G205" s="79">
        <v>64428</v>
      </c>
      <c r="H205" s="79">
        <v>56686</v>
      </c>
      <c r="I205" s="79">
        <v>69196</v>
      </c>
      <c r="J205" s="79">
        <v>65363</v>
      </c>
      <c r="K205" s="79">
        <v>94180</v>
      </c>
      <c r="L205" s="79">
        <v>83985</v>
      </c>
      <c r="M205" s="79">
        <v>92902</v>
      </c>
      <c r="N205" s="79">
        <v>82226</v>
      </c>
      <c r="O205" s="80">
        <f t="shared" si="33"/>
        <v>880048</v>
      </c>
    </row>
    <row r="206" spans="1:15" ht="16.5">
      <c r="A206" s="177"/>
      <c r="B206" s="77" t="s">
        <v>120</v>
      </c>
      <c r="C206" s="78">
        <v>49235</v>
      </c>
      <c r="D206" s="79">
        <v>60569</v>
      </c>
      <c r="E206" s="79">
        <v>91194</v>
      </c>
      <c r="F206" s="79">
        <v>79316</v>
      </c>
      <c r="G206" s="79">
        <v>86717</v>
      </c>
      <c r="H206" s="79">
        <v>101820</v>
      </c>
      <c r="I206" s="79">
        <v>72182</v>
      </c>
      <c r="J206" s="79">
        <v>63845</v>
      </c>
      <c r="K206" s="79">
        <v>54775</v>
      </c>
      <c r="L206" s="79">
        <v>79481</v>
      </c>
      <c r="M206" s="79">
        <v>73005</v>
      </c>
      <c r="N206" s="79">
        <v>59393</v>
      </c>
      <c r="O206" s="80">
        <f t="shared" si="33"/>
        <v>871532</v>
      </c>
    </row>
    <row r="207" spans="1:15" ht="16.5">
      <c r="A207" s="177"/>
      <c r="B207" s="77" t="s">
        <v>122</v>
      </c>
      <c r="C207" s="78">
        <v>95242</v>
      </c>
      <c r="D207" s="79">
        <v>29817</v>
      </c>
      <c r="E207" s="79">
        <v>85705</v>
      </c>
      <c r="F207" s="79">
        <v>85490</v>
      </c>
      <c r="G207" s="79">
        <v>105211</v>
      </c>
      <c r="H207" s="79">
        <v>98443</v>
      </c>
      <c r="I207" s="79">
        <v>67704</v>
      </c>
      <c r="J207" s="79">
        <v>74388</v>
      </c>
      <c r="K207" s="79">
        <v>68324</v>
      </c>
      <c r="L207" s="79">
        <v>90828</v>
      </c>
      <c r="M207" s="79">
        <v>92916</v>
      </c>
      <c r="N207" s="79">
        <v>93662</v>
      </c>
      <c r="O207" s="80">
        <f>SUM(C207:N207)</f>
        <v>987730</v>
      </c>
    </row>
    <row r="208" spans="1:15" ht="16.5">
      <c r="A208" s="177"/>
      <c r="B208" s="77" t="s">
        <v>127</v>
      </c>
      <c r="C208" s="78">
        <v>76584</v>
      </c>
      <c r="D208" s="79">
        <v>47299</v>
      </c>
      <c r="E208" s="79">
        <v>76230</v>
      </c>
      <c r="F208" s="79">
        <v>81367</v>
      </c>
      <c r="G208" s="79">
        <v>88108</v>
      </c>
      <c r="H208" s="79">
        <v>93270</v>
      </c>
      <c r="I208" s="79">
        <v>63568</v>
      </c>
      <c r="J208" s="79">
        <v>49306</v>
      </c>
      <c r="K208" s="79">
        <v>49248</v>
      </c>
      <c r="L208" s="79">
        <v>81789</v>
      </c>
      <c r="M208" s="79">
        <v>99329</v>
      </c>
      <c r="N208" s="78">
        <v>73965</v>
      </c>
      <c r="O208" s="80">
        <f>SUM(C208:N208)</f>
        <v>880063</v>
      </c>
    </row>
    <row r="209" spans="1:15" ht="16.5">
      <c r="A209" s="177"/>
      <c r="B209" s="77" t="s">
        <v>130</v>
      </c>
      <c r="C209" s="79">
        <v>71626</v>
      </c>
      <c r="D209" s="79">
        <v>37989</v>
      </c>
      <c r="E209" s="79">
        <v>55420</v>
      </c>
      <c r="F209" s="79">
        <v>61721</v>
      </c>
      <c r="G209" s="79">
        <v>67047</v>
      </c>
      <c r="H209" s="79">
        <v>64528</v>
      </c>
      <c r="I209" s="79">
        <v>59418</v>
      </c>
      <c r="J209" s="79">
        <v>78950</v>
      </c>
      <c r="K209" s="79">
        <v>72068</v>
      </c>
      <c r="L209" s="79">
        <v>93573</v>
      </c>
      <c r="M209" s="79">
        <v>112371</v>
      </c>
      <c r="N209" s="79">
        <v>102973</v>
      </c>
      <c r="O209" s="80">
        <f>SUM(C209:N209)</f>
        <v>877684</v>
      </c>
    </row>
    <row r="210" spans="1:15" ht="16.5">
      <c r="A210" s="177"/>
      <c r="B210" s="77" t="s">
        <v>134</v>
      </c>
      <c r="C210" s="79">
        <v>62214</v>
      </c>
      <c r="D210" s="79">
        <v>55800</v>
      </c>
      <c r="E210" s="79">
        <v>79860</v>
      </c>
      <c r="F210" s="79">
        <v>77330</v>
      </c>
      <c r="G210" s="79">
        <v>94523</v>
      </c>
      <c r="H210" s="79">
        <v>66932</v>
      </c>
      <c r="I210" s="79">
        <v>71724</v>
      </c>
      <c r="J210" s="79">
        <v>84212</v>
      </c>
      <c r="K210" s="79">
        <v>77026</v>
      </c>
      <c r="L210" s="79">
        <v>75989</v>
      </c>
      <c r="M210" s="79">
        <v>68753</v>
      </c>
      <c r="N210" s="79">
        <v>61152</v>
      </c>
      <c r="O210" s="80">
        <f>SUM(C210:N210)</f>
        <v>875515</v>
      </c>
    </row>
    <row r="211" spans="1:15" ht="16.5">
      <c r="A211" s="178"/>
      <c r="B211" s="77" t="s">
        <v>155</v>
      </c>
      <c r="C211" s="79">
        <v>7604</v>
      </c>
      <c r="D211" s="79">
        <v>49323</v>
      </c>
      <c r="E211" s="79">
        <v>95268</v>
      </c>
      <c r="F211" s="79">
        <v>71575</v>
      </c>
      <c r="G211" s="79">
        <v>69577</v>
      </c>
      <c r="H211" s="79">
        <v>78052</v>
      </c>
      <c r="I211" s="79">
        <v>75281</v>
      </c>
      <c r="J211" s="79">
        <v>75041</v>
      </c>
      <c r="K211" s="79">
        <v>53511</v>
      </c>
      <c r="L211" s="79">
        <v>69588</v>
      </c>
      <c r="M211" s="79">
        <v>0</v>
      </c>
      <c r="N211" s="79">
        <v>0</v>
      </c>
      <c r="O211" s="80">
        <f>SUM(C211:N211)</f>
        <v>644820</v>
      </c>
    </row>
    <row r="212" spans="2:15" ht="16.5" hidden="1">
      <c r="B212" s="142" t="s">
        <v>35</v>
      </c>
      <c r="C212" s="84">
        <f aca="true" t="shared" si="34" ref="C212:N212">C3+C30+C56+C82+C134+C160+C186</f>
        <v>54740</v>
      </c>
      <c r="D212" s="84">
        <f t="shared" si="34"/>
        <v>57238</v>
      </c>
      <c r="E212" s="84">
        <f t="shared" si="34"/>
        <v>40640</v>
      </c>
      <c r="F212" s="84">
        <f t="shared" si="34"/>
        <v>39623</v>
      </c>
      <c r="G212" s="84">
        <f t="shared" si="34"/>
        <v>45193</v>
      </c>
      <c r="H212" s="84">
        <f t="shared" si="34"/>
        <v>47616</v>
      </c>
      <c r="I212" s="84">
        <f t="shared" si="34"/>
        <v>31118</v>
      </c>
      <c r="J212" s="84">
        <f t="shared" si="34"/>
        <v>32608</v>
      </c>
      <c r="K212" s="84">
        <f t="shared" si="34"/>
        <v>29101</v>
      </c>
      <c r="L212" s="84">
        <f t="shared" si="34"/>
        <v>43128</v>
      </c>
      <c r="M212" s="84">
        <f t="shared" si="34"/>
        <v>38752</v>
      </c>
      <c r="N212" s="84">
        <f t="shared" si="34"/>
        <v>41035</v>
      </c>
      <c r="O212" s="83">
        <f t="shared" si="33"/>
        <v>500792</v>
      </c>
    </row>
    <row r="213" spans="2:15" ht="16.5" hidden="1">
      <c r="B213" s="85" t="s">
        <v>42</v>
      </c>
      <c r="C213" s="84">
        <f aca="true" t="shared" si="35" ref="C213:N213">C4+C31+C57+C83+C135+C161+C187</f>
        <v>47720</v>
      </c>
      <c r="D213" s="84">
        <f t="shared" si="35"/>
        <v>31246</v>
      </c>
      <c r="E213" s="84">
        <f t="shared" si="35"/>
        <v>26139</v>
      </c>
      <c r="F213" s="84">
        <f t="shared" si="35"/>
        <v>37567</v>
      </c>
      <c r="G213" s="84">
        <f t="shared" si="35"/>
        <v>39410</v>
      </c>
      <c r="H213" s="84">
        <f t="shared" si="35"/>
        <v>38631</v>
      </c>
      <c r="I213" s="84">
        <f t="shared" si="35"/>
        <v>42989</v>
      </c>
      <c r="J213" s="84">
        <f t="shared" si="35"/>
        <v>31160</v>
      </c>
      <c r="K213" s="84">
        <f t="shared" si="35"/>
        <v>24211</v>
      </c>
      <c r="L213" s="84">
        <f t="shared" si="35"/>
        <v>61696</v>
      </c>
      <c r="M213" s="84">
        <f t="shared" si="35"/>
        <v>46457</v>
      </c>
      <c r="N213" s="84">
        <f t="shared" si="35"/>
        <v>55296</v>
      </c>
      <c r="O213" s="83">
        <f t="shared" si="33"/>
        <v>482522</v>
      </c>
    </row>
    <row r="214" spans="1:15" s="17" customFormat="1" ht="16.5" hidden="1">
      <c r="A214" s="156"/>
      <c r="B214" s="85" t="s">
        <v>74</v>
      </c>
      <c r="C214" s="84">
        <f aca="true" t="shared" si="36" ref="C214:N214">C5+C32+C58+C84+C136+C162+C188</f>
        <v>50085</v>
      </c>
      <c r="D214" s="84">
        <f t="shared" si="36"/>
        <v>32724</v>
      </c>
      <c r="E214" s="84">
        <f t="shared" si="36"/>
        <v>39104</v>
      </c>
      <c r="F214" s="84">
        <f t="shared" si="36"/>
        <v>42366</v>
      </c>
      <c r="G214" s="84">
        <f t="shared" si="36"/>
        <v>42181</v>
      </c>
      <c r="H214" s="84">
        <f t="shared" si="36"/>
        <v>52383</v>
      </c>
      <c r="I214" s="84">
        <f t="shared" si="36"/>
        <v>36137</v>
      </c>
      <c r="J214" s="84">
        <f t="shared" si="36"/>
        <v>36246</v>
      </c>
      <c r="K214" s="84">
        <f t="shared" si="36"/>
        <v>41448</v>
      </c>
      <c r="L214" s="84">
        <f t="shared" si="36"/>
        <v>47336</v>
      </c>
      <c r="M214" s="84">
        <f t="shared" si="36"/>
        <v>47329</v>
      </c>
      <c r="N214" s="84">
        <f t="shared" si="36"/>
        <v>41185</v>
      </c>
      <c r="O214" s="83">
        <f t="shared" si="33"/>
        <v>508524</v>
      </c>
    </row>
    <row r="215" spans="1:15" ht="16.5" hidden="1">
      <c r="A215" s="156"/>
      <c r="B215" s="85" t="s">
        <v>100</v>
      </c>
      <c r="C215" s="84">
        <f aca="true" t="shared" si="37" ref="C215:N215">C6+C33+C59+C85+C137+C163+C189</f>
        <v>39228</v>
      </c>
      <c r="D215" s="84">
        <f t="shared" si="37"/>
        <v>28955</v>
      </c>
      <c r="E215" s="84">
        <f t="shared" si="37"/>
        <v>40878</v>
      </c>
      <c r="F215" s="84">
        <f t="shared" si="37"/>
        <v>36374</v>
      </c>
      <c r="G215" s="84">
        <f t="shared" si="37"/>
        <v>54081</v>
      </c>
      <c r="H215" s="84">
        <f t="shared" si="37"/>
        <v>47922</v>
      </c>
      <c r="I215" s="84">
        <f t="shared" si="37"/>
        <v>35833</v>
      </c>
      <c r="J215" s="84">
        <f t="shared" si="37"/>
        <v>32682</v>
      </c>
      <c r="K215" s="84">
        <f t="shared" si="37"/>
        <v>41393</v>
      </c>
      <c r="L215" s="84">
        <f t="shared" si="37"/>
        <v>51323</v>
      </c>
      <c r="M215" s="84">
        <f t="shared" si="37"/>
        <v>45785</v>
      </c>
      <c r="N215" s="84">
        <f t="shared" si="37"/>
        <v>45663</v>
      </c>
      <c r="O215" s="83">
        <f t="shared" si="33"/>
        <v>500117</v>
      </c>
    </row>
    <row r="216" spans="1:15" ht="16.5" hidden="1">
      <c r="A216" s="156"/>
      <c r="B216" s="85" t="s">
        <v>105</v>
      </c>
      <c r="C216" s="84">
        <f aca="true" t="shared" si="38" ref="C216:N216">C7+C34+C60+C86+C138+C164+C190</f>
        <v>38740</v>
      </c>
      <c r="D216" s="84">
        <f t="shared" si="38"/>
        <v>24213</v>
      </c>
      <c r="E216" s="84">
        <f t="shared" si="38"/>
        <v>43974</v>
      </c>
      <c r="F216" s="84">
        <f t="shared" si="38"/>
        <v>36943</v>
      </c>
      <c r="G216" s="84">
        <f t="shared" si="38"/>
        <v>43174</v>
      </c>
      <c r="H216" s="84">
        <f t="shared" si="38"/>
        <v>46770</v>
      </c>
      <c r="I216" s="84">
        <f t="shared" si="38"/>
        <v>36372</v>
      </c>
      <c r="J216" s="84">
        <f t="shared" si="38"/>
        <v>34833</v>
      </c>
      <c r="K216" s="84">
        <f t="shared" si="38"/>
        <v>39106</v>
      </c>
      <c r="L216" s="84">
        <f t="shared" si="38"/>
        <v>44821</v>
      </c>
      <c r="M216" s="84">
        <f t="shared" si="38"/>
        <v>46297</v>
      </c>
      <c r="N216" s="84">
        <f t="shared" si="38"/>
        <v>40151</v>
      </c>
      <c r="O216" s="83">
        <f t="shared" si="33"/>
        <v>475394</v>
      </c>
    </row>
    <row r="217" spans="1:15" ht="16.5" hidden="1">
      <c r="A217" s="156"/>
      <c r="B217" s="85" t="s">
        <v>115</v>
      </c>
      <c r="C217" s="84">
        <f aca="true" t="shared" si="39" ref="C217:N217">C8+C35+C61+C87+C139+C165+C191</f>
        <v>45703</v>
      </c>
      <c r="D217" s="84">
        <f t="shared" si="39"/>
        <v>31423</v>
      </c>
      <c r="E217" s="84">
        <f t="shared" si="39"/>
        <v>41158</v>
      </c>
      <c r="F217" s="84">
        <f t="shared" si="39"/>
        <v>35893</v>
      </c>
      <c r="G217" s="84">
        <f t="shared" si="39"/>
        <v>40294</v>
      </c>
      <c r="H217" s="84">
        <f t="shared" si="39"/>
        <v>46504</v>
      </c>
      <c r="I217" s="84">
        <f t="shared" si="39"/>
        <v>30913</v>
      </c>
      <c r="J217" s="84">
        <f t="shared" si="39"/>
        <v>33556</v>
      </c>
      <c r="K217" s="84">
        <f t="shared" si="39"/>
        <v>43437</v>
      </c>
      <c r="L217" s="84">
        <f t="shared" si="39"/>
        <v>46445</v>
      </c>
      <c r="M217" s="84">
        <f t="shared" si="39"/>
        <v>53803</v>
      </c>
      <c r="N217" s="84">
        <f t="shared" si="39"/>
        <v>49117</v>
      </c>
      <c r="O217" s="83">
        <f t="shared" si="33"/>
        <v>498246</v>
      </c>
    </row>
    <row r="218" spans="1:15" ht="16.5">
      <c r="A218" s="103" t="s">
        <v>84</v>
      </c>
      <c r="B218" s="85" t="s">
        <v>117</v>
      </c>
      <c r="C218" s="84">
        <f aca="true" t="shared" si="40" ref="C218:N218">C9+C36+C62+C88+C140+C166+C192</f>
        <v>47735</v>
      </c>
      <c r="D218" s="84">
        <f t="shared" si="40"/>
        <v>45630</v>
      </c>
      <c r="E218" s="84">
        <f t="shared" si="40"/>
        <v>47083</v>
      </c>
      <c r="F218" s="84">
        <f t="shared" si="40"/>
        <v>48821</v>
      </c>
      <c r="G218" s="84">
        <f t="shared" si="40"/>
        <v>47338</v>
      </c>
      <c r="H218" s="84">
        <f t="shared" si="40"/>
        <v>42837</v>
      </c>
      <c r="I218" s="84">
        <f t="shared" si="40"/>
        <v>40407</v>
      </c>
      <c r="J218" s="84">
        <f t="shared" si="40"/>
        <v>40081</v>
      </c>
      <c r="K218" s="84">
        <f t="shared" si="40"/>
        <v>45369</v>
      </c>
      <c r="L218" s="84">
        <f t="shared" si="40"/>
        <v>52619</v>
      </c>
      <c r="M218" s="84">
        <f t="shared" si="40"/>
        <v>55796</v>
      </c>
      <c r="N218" s="84">
        <f t="shared" si="40"/>
        <v>53230</v>
      </c>
      <c r="O218" s="83">
        <f t="shared" si="33"/>
        <v>566946</v>
      </c>
    </row>
    <row r="219" spans="1:15" ht="16.5">
      <c r="A219" s="179" t="s">
        <v>95</v>
      </c>
      <c r="B219" s="85" t="s">
        <v>119</v>
      </c>
      <c r="C219" s="84">
        <f aca="true" t="shared" si="41" ref="C219:N219">C10+C37+C63+C89+C141+C167+C193</f>
        <v>48241</v>
      </c>
      <c r="D219" s="84">
        <f t="shared" si="41"/>
        <v>33642</v>
      </c>
      <c r="E219" s="84">
        <f t="shared" si="41"/>
        <v>50696</v>
      </c>
      <c r="F219" s="84">
        <f t="shared" si="41"/>
        <v>48359</v>
      </c>
      <c r="G219" s="84">
        <f t="shared" si="41"/>
        <v>47172</v>
      </c>
      <c r="H219" s="84">
        <f t="shared" si="41"/>
        <v>53315</v>
      </c>
      <c r="I219" s="84">
        <f t="shared" si="41"/>
        <v>42721</v>
      </c>
      <c r="J219" s="84">
        <f t="shared" si="41"/>
        <v>40844</v>
      </c>
      <c r="K219" s="84">
        <f t="shared" si="41"/>
        <v>38788</v>
      </c>
      <c r="L219" s="84">
        <f t="shared" si="41"/>
        <v>45353</v>
      </c>
      <c r="M219" s="84">
        <f t="shared" si="41"/>
        <v>43301</v>
      </c>
      <c r="N219" s="84">
        <f t="shared" si="41"/>
        <v>44153</v>
      </c>
      <c r="O219" s="83">
        <f t="shared" si="33"/>
        <v>536585</v>
      </c>
    </row>
    <row r="220" spans="1:15" ht="16.5">
      <c r="A220" s="180"/>
      <c r="B220" s="85" t="s">
        <v>124</v>
      </c>
      <c r="C220" s="84">
        <f aca="true" t="shared" si="42" ref="C220:N220">C11+C38+C64+C90+C142+C168+C194</f>
        <v>39126</v>
      </c>
      <c r="D220" s="84">
        <f t="shared" si="42"/>
        <v>26146</v>
      </c>
      <c r="E220" s="84">
        <f t="shared" si="42"/>
        <v>39113</v>
      </c>
      <c r="F220" s="84">
        <f t="shared" si="42"/>
        <v>40539</v>
      </c>
      <c r="G220" s="84">
        <f t="shared" si="42"/>
        <v>44563</v>
      </c>
      <c r="H220" s="84">
        <f t="shared" si="42"/>
        <v>44600</v>
      </c>
      <c r="I220" s="84">
        <f t="shared" si="42"/>
        <v>34843</v>
      </c>
      <c r="J220" s="84">
        <f t="shared" si="42"/>
        <v>37958</v>
      </c>
      <c r="K220" s="84">
        <f t="shared" si="42"/>
        <v>36540</v>
      </c>
      <c r="L220" s="84">
        <f t="shared" si="42"/>
        <v>46694</v>
      </c>
      <c r="M220" s="84">
        <f t="shared" si="42"/>
        <v>51455</v>
      </c>
      <c r="N220" s="84">
        <f t="shared" si="42"/>
        <v>46351</v>
      </c>
      <c r="O220" s="83">
        <f>SUM(C220:N220)</f>
        <v>487928</v>
      </c>
    </row>
    <row r="221" spans="1:15" ht="16.5">
      <c r="A221" s="180"/>
      <c r="B221" s="85" t="s">
        <v>127</v>
      </c>
      <c r="C221" s="84">
        <f aca="true" t="shared" si="43" ref="C221:N221">C12+C39+C65+C91+C143+C169+C195</f>
        <v>45141</v>
      </c>
      <c r="D221" s="84">
        <f t="shared" si="43"/>
        <v>24741</v>
      </c>
      <c r="E221" s="84">
        <f t="shared" si="43"/>
        <v>37262</v>
      </c>
      <c r="F221" s="84">
        <f t="shared" si="43"/>
        <v>42400</v>
      </c>
      <c r="G221" s="84">
        <f t="shared" si="43"/>
        <v>45060</v>
      </c>
      <c r="H221" s="84">
        <f t="shared" si="43"/>
        <v>44943</v>
      </c>
      <c r="I221" s="84">
        <f t="shared" si="43"/>
        <v>36979</v>
      </c>
      <c r="J221" s="84">
        <f t="shared" si="43"/>
        <v>36437</v>
      </c>
      <c r="K221" s="84">
        <f t="shared" si="43"/>
        <v>37667</v>
      </c>
      <c r="L221" s="84">
        <f t="shared" si="43"/>
        <v>44793</v>
      </c>
      <c r="M221" s="84">
        <f t="shared" si="43"/>
        <v>47786</v>
      </c>
      <c r="N221" s="84">
        <f t="shared" si="43"/>
        <v>38821</v>
      </c>
      <c r="O221" s="83">
        <f>SUM(C221:N221)</f>
        <v>482030</v>
      </c>
    </row>
    <row r="222" spans="1:15" ht="16.5">
      <c r="A222" s="180"/>
      <c r="B222" s="85" t="s">
        <v>129</v>
      </c>
      <c r="C222" s="84">
        <f>C13+N39+C66+C92+C144+C170+C196</f>
        <v>37265</v>
      </c>
      <c r="D222" s="84">
        <f aca="true" t="shared" si="44" ref="D222:N222">D13+D40+D66+D92+D144+D170+D196</f>
        <v>22533</v>
      </c>
      <c r="E222" s="84">
        <f t="shared" si="44"/>
        <v>34702</v>
      </c>
      <c r="F222" s="84">
        <f t="shared" si="44"/>
        <v>34316</v>
      </c>
      <c r="G222" s="84">
        <f t="shared" si="44"/>
        <v>37658</v>
      </c>
      <c r="H222" s="84">
        <f t="shared" si="44"/>
        <v>41225</v>
      </c>
      <c r="I222" s="84">
        <f t="shared" si="44"/>
        <v>27135</v>
      </c>
      <c r="J222" s="84">
        <f t="shared" si="44"/>
        <v>31334</v>
      </c>
      <c r="K222" s="84">
        <f t="shared" si="44"/>
        <v>36243</v>
      </c>
      <c r="L222" s="84">
        <f t="shared" si="44"/>
        <v>41479</v>
      </c>
      <c r="M222" s="84">
        <f t="shared" si="44"/>
        <v>49211</v>
      </c>
      <c r="N222" s="84">
        <f t="shared" si="44"/>
        <v>39237</v>
      </c>
      <c r="O222" s="83">
        <f>SUM(C222:N222)</f>
        <v>432338</v>
      </c>
    </row>
    <row r="223" spans="1:15" ht="16.5">
      <c r="A223" s="180"/>
      <c r="B223" s="85" t="s">
        <v>141</v>
      </c>
      <c r="C223" s="84">
        <f>C15+N39+C67+C93+C145+C171+C197</f>
        <v>46113</v>
      </c>
      <c r="D223" s="84">
        <f aca="true" t="shared" si="45" ref="D223:N223">D15+D40+D67+D93+D145+D171+D197</f>
        <v>29426</v>
      </c>
      <c r="E223" s="84">
        <f t="shared" si="45"/>
        <v>43879</v>
      </c>
      <c r="F223" s="84">
        <f t="shared" si="45"/>
        <v>44005</v>
      </c>
      <c r="G223" s="84">
        <f t="shared" si="45"/>
        <v>54980</v>
      </c>
      <c r="H223" s="84">
        <f t="shared" si="45"/>
        <v>53759</v>
      </c>
      <c r="I223" s="84">
        <f t="shared" si="45"/>
        <v>44006</v>
      </c>
      <c r="J223" s="84">
        <f t="shared" si="45"/>
        <v>47032</v>
      </c>
      <c r="K223" s="84">
        <f t="shared" si="45"/>
        <v>46461</v>
      </c>
      <c r="L223" s="84">
        <f t="shared" si="45"/>
        <v>32721</v>
      </c>
      <c r="M223" s="84">
        <f t="shared" si="45"/>
        <v>32285</v>
      </c>
      <c r="N223" s="84">
        <f t="shared" si="45"/>
        <v>26868</v>
      </c>
      <c r="O223" s="83">
        <f>SUM(C223:N223)</f>
        <v>501535</v>
      </c>
    </row>
    <row r="224" spans="1:15" ht="16.5">
      <c r="A224" s="181"/>
      <c r="B224" s="85" t="s">
        <v>157</v>
      </c>
      <c r="C224" s="84">
        <v>0</v>
      </c>
      <c r="D224" s="84">
        <v>0</v>
      </c>
      <c r="E224" s="84">
        <v>0</v>
      </c>
      <c r="F224" s="84">
        <v>0</v>
      </c>
      <c r="G224" s="84">
        <v>0</v>
      </c>
      <c r="H224" s="84">
        <v>0</v>
      </c>
      <c r="I224" s="84">
        <v>0</v>
      </c>
      <c r="J224" s="84">
        <v>0</v>
      </c>
      <c r="K224" s="84">
        <v>0</v>
      </c>
      <c r="L224" s="84">
        <v>0</v>
      </c>
      <c r="M224" s="84">
        <v>0</v>
      </c>
      <c r="N224" s="84">
        <v>0</v>
      </c>
      <c r="O224" s="83">
        <f>SUM(C224:N224)</f>
        <v>0</v>
      </c>
    </row>
    <row r="225" spans="2:15" ht="16.5" hidden="1">
      <c r="B225" s="107" t="s">
        <v>90</v>
      </c>
      <c r="C225" s="86">
        <f aca="true" t="shared" si="46" ref="C225:N225">C17+C43+C121+C147+C173+C199</f>
        <v>873875</v>
      </c>
      <c r="D225" s="86">
        <f t="shared" si="46"/>
        <v>946119</v>
      </c>
      <c r="E225" s="86">
        <f t="shared" si="46"/>
        <v>674753</v>
      </c>
      <c r="F225" s="86">
        <f t="shared" si="46"/>
        <v>658129</v>
      </c>
      <c r="G225" s="86">
        <f t="shared" si="46"/>
        <v>749193</v>
      </c>
      <c r="H225" s="86">
        <f t="shared" si="46"/>
        <v>788808</v>
      </c>
      <c r="I225" s="86">
        <f t="shared" si="46"/>
        <v>519407</v>
      </c>
      <c r="J225" s="86">
        <f t="shared" si="46"/>
        <v>543446</v>
      </c>
      <c r="K225" s="86">
        <f t="shared" si="46"/>
        <v>485639</v>
      </c>
      <c r="L225" s="86">
        <f t="shared" si="46"/>
        <v>715455</v>
      </c>
      <c r="M225" s="86">
        <f t="shared" si="46"/>
        <v>643912</v>
      </c>
      <c r="N225" s="86">
        <f t="shared" si="46"/>
        <v>681230</v>
      </c>
      <c r="O225" s="88">
        <f aca="true" t="shared" si="47" ref="O225:O250">SUM(C225:N225)</f>
        <v>8279966</v>
      </c>
    </row>
    <row r="226" spans="1:15" ht="16.5" hidden="1">
      <c r="A226" s="157"/>
      <c r="B226" s="107" t="s">
        <v>91</v>
      </c>
      <c r="C226" s="86">
        <f aca="true" t="shared" si="48" ref="C226:N226">C18+C44+C122+C148+C174+C200</f>
        <v>790552</v>
      </c>
      <c r="D226" s="86">
        <f t="shared" si="48"/>
        <v>521192</v>
      </c>
      <c r="E226" s="86">
        <f t="shared" si="48"/>
        <v>437715</v>
      </c>
      <c r="F226" s="86">
        <f t="shared" si="48"/>
        <v>624553</v>
      </c>
      <c r="G226" s="86">
        <f t="shared" si="48"/>
        <v>654670</v>
      </c>
      <c r="H226" s="86">
        <f t="shared" si="48"/>
        <v>641051</v>
      </c>
      <c r="I226" s="86">
        <f t="shared" si="48"/>
        <v>712273</v>
      </c>
      <c r="J226" s="86">
        <f t="shared" si="48"/>
        <v>488903</v>
      </c>
      <c r="K226" s="86">
        <f t="shared" si="48"/>
        <v>455020</v>
      </c>
      <c r="L226" s="86">
        <f t="shared" si="48"/>
        <v>1019027</v>
      </c>
      <c r="M226" s="86">
        <f t="shared" si="48"/>
        <v>769884</v>
      </c>
      <c r="N226" s="86">
        <f t="shared" si="48"/>
        <v>914397</v>
      </c>
      <c r="O226" s="88">
        <f t="shared" si="47"/>
        <v>8029237</v>
      </c>
    </row>
    <row r="227" spans="1:15" ht="16.5" hidden="1">
      <c r="A227" s="157"/>
      <c r="B227" s="107" t="s">
        <v>92</v>
      </c>
      <c r="C227" s="86">
        <f aca="true" t="shared" si="49" ref="C227:N227">C19+C45+C123+C149+C175+C201</f>
        <v>829203</v>
      </c>
      <c r="D227" s="86">
        <f t="shared" si="49"/>
        <v>545366</v>
      </c>
      <c r="E227" s="86">
        <f t="shared" si="49"/>
        <v>649674</v>
      </c>
      <c r="F227" s="86">
        <f t="shared" si="49"/>
        <v>703001</v>
      </c>
      <c r="G227" s="86">
        <f t="shared" si="49"/>
        <v>699978</v>
      </c>
      <c r="H227" s="86">
        <f t="shared" si="49"/>
        <v>866784</v>
      </c>
      <c r="I227" s="86">
        <f t="shared" si="49"/>
        <v>601151</v>
      </c>
      <c r="J227" s="86">
        <f t="shared" si="49"/>
        <v>602946</v>
      </c>
      <c r="K227" s="86">
        <f t="shared" si="49"/>
        <v>687992</v>
      </c>
      <c r="L227" s="86">
        <f t="shared" si="49"/>
        <v>784271</v>
      </c>
      <c r="M227" s="86">
        <f t="shared" si="49"/>
        <v>784394</v>
      </c>
      <c r="N227" s="86">
        <f t="shared" si="49"/>
        <v>683747</v>
      </c>
      <c r="O227" s="88">
        <f t="shared" si="47"/>
        <v>8438507</v>
      </c>
    </row>
    <row r="228" spans="1:15" ht="16.5" hidden="1">
      <c r="A228" s="157"/>
      <c r="B228" s="107" t="s">
        <v>99</v>
      </c>
      <c r="C228" s="86">
        <f aca="true" t="shared" si="50" ref="C228:N228">C20+C46+C124+C150+C176+C202</f>
        <v>651732</v>
      </c>
      <c r="D228" s="86">
        <f t="shared" si="50"/>
        <v>483770</v>
      </c>
      <c r="E228" s="86">
        <f t="shared" si="50"/>
        <v>678716</v>
      </c>
      <c r="F228" s="86">
        <f t="shared" si="50"/>
        <v>605070</v>
      </c>
      <c r="G228" s="86">
        <f t="shared" si="50"/>
        <v>894567</v>
      </c>
      <c r="H228" s="86">
        <f t="shared" si="50"/>
        <v>793882</v>
      </c>
      <c r="I228" s="86">
        <f t="shared" si="50"/>
        <v>596218</v>
      </c>
      <c r="J228" s="86">
        <f t="shared" si="50"/>
        <v>544697</v>
      </c>
      <c r="K228" s="86">
        <f t="shared" si="50"/>
        <v>687119</v>
      </c>
      <c r="L228" s="86">
        <f t="shared" si="50"/>
        <v>849468</v>
      </c>
      <c r="M228" s="86">
        <f t="shared" si="50"/>
        <v>589507</v>
      </c>
      <c r="N228" s="86">
        <f t="shared" si="50"/>
        <v>587968</v>
      </c>
      <c r="O228" s="88">
        <f t="shared" si="47"/>
        <v>7962714</v>
      </c>
    </row>
    <row r="229" spans="1:15" ht="16.5" hidden="1">
      <c r="A229" s="157"/>
      <c r="B229" s="107" t="s">
        <v>107</v>
      </c>
      <c r="C229" s="86">
        <f aca="true" t="shared" si="51" ref="C229:N229">C21+C47+C125+C151+C177+C203</f>
        <v>500408</v>
      </c>
      <c r="D229" s="86">
        <f t="shared" si="51"/>
        <v>307405</v>
      </c>
      <c r="E229" s="86">
        <f t="shared" si="51"/>
        <v>525109</v>
      </c>
      <c r="F229" s="86">
        <f t="shared" si="51"/>
        <v>459943</v>
      </c>
      <c r="G229" s="86">
        <f t="shared" si="51"/>
        <v>519528</v>
      </c>
      <c r="H229" s="86">
        <f t="shared" si="51"/>
        <v>585403</v>
      </c>
      <c r="I229" s="86">
        <f t="shared" si="51"/>
        <v>457523</v>
      </c>
      <c r="J229" s="86">
        <f t="shared" si="51"/>
        <v>450623</v>
      </c>
      <c r="K229" s="86">
        <f t="shared" si="51"/>
        <v>505021</v>
      </c>
      <c r="L229" s="86">
        <f t="shared" si="51"/>
        <v>577304</v>
      </c>
      <c r="M229" s="86">
        <f t="shared" si="51"/>
        <v>595953</v>
      </c>
      <c r="N229" s="86">
        <f t="shared" si="51"/>
        <v>518220</v>
      </c>
      <c r="O229" s="88">
        <f t="shared" si="47"/>
        <v>6002440</v>
      </c>
    </row>
    <row r="230" spans="1:15" ht="16.5" hidden="1">
      <c r="A230" s="157"/>
      <c r="B230" s="107" t="s">
        <v>114</v>
      </c>
      <c r="C230" s="86">
        <f aca="true" t="shared" si="52" ref="C230:N230">C22+C48+C126+C152+C178+C204</f>
        <v>588463</v>
      </c>
      <c r="D230" s="86">
        <f t="shared" si="52"/>
        <v>407822</v>
      </c>
      <c r="E230" s="86">
        <f t="shared" si="52"/>
        <v>530600</v>
      </c>
      <c r="F230" s="86">
        <f t="shared" si="52"/>
        <v>464402</v>
      </c>
      <c r="G230" s="86">
        <f t="shared" si="52"/>
        <v>520082</v>
      </c>
      <c r="H230" s="86">
        <f t="shared" si="52"/>
        <v>598648</v>
      </c>
      <c r="I230" s="86">
        <f t="shared" si="52"/>
        <v>401504</v>
      </c>
      <c r="J230" s="86">
        <f t="shared" si="52"/>
        <v>434936</v>
      </c>
      <c r="K230" s="86">
        <f t="shared" si="52"/>
        <v>559912</v>
      </c>
      <c r="L230" s="86">
        <f t="shared" si="52"/>
        <v>597845</v>
      </c>
      <c r="M230" s="86">
        <f t="shared" si="52"/>
        <v>690996</v>
      </c>
      <c r="N230" s="86">
        <f t="shared" si="52"/>
        <v>631709</v>
      </c>
      <c r="O230" s="88">
        <f t="shared" si="47"/>
        <v>6426919</v>
      </c>
    </row>
    <row r="231" spans="1:15" ht="16.5">
      <c r="A231" s="173" t="s">
        <v>94</v>
      </c>
      <c r="B231" s="107" t="s">
        <v>116</v>
      </c>
      <c r="C231" s="86">
        <f aca="true" t="shared" si="53" ref="C231:N231">C23+C49+C127+C153+C179+C205</f>
        <v>613584</v>
      </c>
      <c r="D231" s="86">
        <f t="shared" si="53"/>
        <v>587560</v>
      </c>
      <c r="E231" s="86">
        <f t="shared" si="53"/>
        <v>605947</v>
      </c>
      <c r="F231" s="86">
        <f t="shared" si="53"/>
        <v>627917</v>
      </c>
      <c r="G231" s="86">
        <f t="shared" si="53"/>
        <v>609171</v>
      </c>
      <c r="H231" s="86">
        <f t="shared" si="53"/>
        <v>552231</v>
      </c>
      <c r="I231" s="86">
        <f t="shared" si="53"/>
        <v>521473</v>
      </c>
      <c r="J231" s="86">
        <f t="shared" si="53"/>
        <v>517335</v>
      </c>
      <c r="K231" s="86">
        <f t="shared" si="53"/>
        <v>584214</v>
      </c>
      <c r="L231" s="86">
        <f t="shared" si="53"/>
        <v>675929</v>
      </c>
      <c r="M231" s="86">
        <f t="shared" si="53"/>
        <v>716761</v>
      </c>
      <c r="N231" s="86">
        <f t="shared" si="53"/>
        <v>683678</v>
      </c>
      <c r="O231" s="88">
        <f t="shared" si="47"/>
        <v>7295800</v>
      </c>
    </row>
    <row r="232" spans="1:15" ht="16.5">
      <c r="A232" s="174"/>
      <c r="B232" s="107" t="s">
        <v>120</v>
      </c>
      <c r="C232" s="86">
        <f aca="true" t="shared" si="54" ref="C232:N232">C24+C50+C128+C154+C180+C206</f>
        <v>620583</v>
      </c>
      <c r="D232" s="86">
        <f t="shared" si="54"/>
        <v>436071</v>
      </c>
      <c r="E232" s="86">
        <f t="shared" si="54"/>
        <v>651676</v>
      </c>
      <c r="F232" s="86">
        <f t="shared" si="54"/>
        <v>622114</v>
      </c>
      <c r="G232" s="86">
        <f t="shared" si="54"/>
        <v>607088</v>
      </c>
      <c r="H232" s="86">
        <f t="shared" si="54"/>
        <v>684816</v>
      </c>
      <c r="I232" s="86">
        <f t="shared" si="54"/>
        <v>550764</v>
      </c>
      <c r="J232" s="86">
        <f t="shared" si="54"/>
        <v>527157</v>
      </c>
      <c r="K232" s="86">
        <f t="shared" si="54"/>
        <v>501127</v>
      </c>
      <c r="L232" s="86">
        <f t="shared" si="54"/>
        <v>584190</v>
      </c>
      <c r="M232" s="86">
        <f t="shared" si="54"/>
        <v>558137</v>
      </c>
      <c r="N232" s="86">
        <f t="shared" si="54"/>
        <v>569017</v>
      </c>
      <c r="O232" s="88">
        <f t="shared" si="47"/>
        <v>6912740</v>
      </c>
    </row>
    <row r="233" spans="1:15" ht="16.5">
      <c r="A233" s="174"/>
      <c r="B233" s="107" t="s">
        <v>122</v>
      </c>
      <c r="C233" s="86">
        <f aca="true" t="shared" si="55" ref="C233:N233">C25+C51+C129+C155+C181+C207</f>
        <v>505426</v>
      </c>
      <c r="D233" s="86">
        <f t="shared" si="55"/>
        <v>341230</v>
      </c>
      <c r="E233" s="86">
        <f t="shared" si="55"/>
        <v>505270</v>
      </c>
      <c r="F233" s="86">
        <f t="shared" si="55"/>
        <v>523301</v>
      </c>
      <c r="G233" s="86">
        <f t="shared" si="55"/>
        <v>608993</v>
      </c>
      <c r="H233" s="86">
        <f t="shared" si="55"/>
        <v>574675</v>
      </c>
      <c r="I233" s="86">
        <f t="shared" si="55"/>
        <v>451250</v>
      </c>
      <c r="J233" s="86">
        <f t="shared" si="55"/>
        <v>490275</v>
      </c>
      <c r="K233" s="86">
        <f t="shared" si="55"/>
        <v>472715</v>
      </c>
      <c r="L233" s="86">
        <f t="shared" si="55"/>
        <v>601164</v>
      </c>
      <c r="M233" s="86">
        <f t="shared" si="55"/>
        <v>661417</v>
      </c>
      <c r="N233" s="86">
        <f t="shared" si="55"/>
        <v>596829</v>
      </c>
      <c r="O233" s="88">
        <f>SUM(C233:N233)</f>
        <v>6332545</v>
      </c>
    </row>
    <row r="234" spans="1:15" ht="16.5">
      <c r="A234" s="174"/>
      <c r="B234" s="107" t="s">
        <v>127</v>
      </c>
      <c r="C234" s="86">
        <f aca="true" t="shared" si="56" ref="C234:N234">C26+C52+C130+C156+C182+C208</f>
        <v>536406</v>
      </c>
      <c r="D234" s="86">
        <f t="shared" si="56"/>
        <v>323475</v>
      </c>
      <c r="E234" s="86">
        <f t="shared" si="56"/>
        <v>481869</v>
      </c>
      <c r="F234" s="86">
        <f t="shared" si="56"/>
        <v>354970</v>
      </c>
      <c r="G234" s="86">
        <f t="shared" si="56"/>
        <v>576311</v>
      </c>
      <c r="H234" s="86">
        <f t="shared" si="56"/>
        <v>565097</v>
      </c>
      <c r="I234" s="86">
        <f t="shared" si="56"/>
        <v>460946</v>
      </c>
      <c r="J234" s="86">
        <f t="shared" si="56"/>
        <v>454926</v>
      </c>
      <c r="K234" s="86">
        <f t="shared" si="56"/>
        <v>486889</v>
      </c>
      <c r="L234" s="86">
        <f t="shared" si="56"/>
        <v>576729</v>
      </c>
      <c r="M234" s="86">
        <f t="shared" si="56"/>
        <v>614935</v>
      </c>
      <c r="N234" s="86">
        <f t="shared" si="56"/>
        <v>501539</v>
      </c>
      <c r="O234" s="88">
        <f>SUM(C234:N234)</f>
        <v>5934092</v>
      </c>
    </row>
    <row r="235" spans="1:15" ht="16.5">
      <c r="A235" s="174"/>
      <c r="B235" s="107" t="s">
        <v>131</v>
      </c>
      <c r="C235" s="86">
        <f aca="true" t="shared" si="57" ref="C235:N235">C27+C53+C131+C157+C183+C209</f>
        <v>511461</v>
      </c>
      <c r="D235" s="86">
        <f t="shared" si="57"/>
        <v>295436</v>
      </c>
      <c r="E235" s="86">
        <f t="shared" si="57"/>
        <v>449373</v>
      </c>
      <c r="F235" s="86">
        <f t="shared" si="57"/>
        <v>444492</v>
      </c>
      <c r="G235" s="86">
        <f t="shared" si="57"/>
        <v>486767</v>
      </c>
      <c r="H235" s="86">
        <f t="shared" si="57"/>
        <v>531890</v>
      </c>
      <c r="I235" s="86">
        <f t="shared" si="57"/>
        <v>353660</v>
      </c>
      <c r="J235" s="86">
        <f t="shared" si="57"/>
        <v>376907</v>
      </c>
      <c r="K235" s="86">
        <f t="shared" si="57"/>
        <v>468752</v>
      </c>
      <c r="L235" s="86">
        <f t="shared" si="57"/>
        <v>509270</v>
      </c>
      <c r="M235" s="86">
        <f t="shared" si="57"/>
        <v>632840</v>
      </c>
      <c r="N235" s="86">
        <f t="shared" si="57"/>
        <v>506695</v>
      </c>
      <c r="O235" s="88">
        <f>SUM(C235:N235)</f>
        <v>5567543</v>
      </c>
    </row>
    <row r="236" spans="1:15" ht="16.5">
      <c r="A236" s="174"/>
      <c r="B236" s="107" t="s">
        <v>137</v>
      </c>
      <c r="C236" s="86">
        <f aca="true" t="shared" si="58" ref="C236:N236">C28+C54+C132+C158+C184+C210</f>
        <v>283956</v>
      </c>
      <c r="D236" s="86">
        <f t="shared" si="58"/>
        <v>217341</v>
      </c>
      <c r="E236" s="86">
        <f t="shared" si="58"/>
        <v>390573</v>
      </c>
      <c r="F236" s="86">
        <f t="shared" si="58"/>
        <v>381379</v>
      </c>
      <c r="G236" s="86">
        <f t="shared" si="58"/>
        <v>429088</v>
      </c>
      <c r="H236" s="86">
        <f t="shared" si="58"/>
        <v>410184</v>
      </c>
      <c r="I236" s="86">
        <f t="shared" si="58"/>
        <v>322699</v>
      </c>
      <c r="J236" s="86">
        <f t="shared" si="58"/>
        <v>380015</v>
      </c>
      <c r="K236" s="86">
        <f t="shared" si="58"/>
        <v>342678</v>
      </c>
      <c r="L236" s="86">
        <f t="shared" si="58"/>
        <v>415670</v>
      </c>
      <c r="M236" s="86">
        <f t="shared" si="58"/>
        <v>465586</v>
      </c>
      <c r="N236" s="86">
        <f t="shared" si="58"/>
        <v>385749</v>
      </c>
      <c r="O236" s="88">
        <f>SUM(C236:N236)</f>
        <v>4424918</v>
      </c>
    </row>
    <row r="237" spans="1:15" ht="16.5">
      <c r="A237" s="175"/>
      <c r="B237" s="107" t="s">
        <v>155</v>
      </c>
      <c r="C237" s="86">
        <f aca="true" t="shared" si="59" ref="C237:N237">C29+C55+C133+C159+C185+C211</f>
        <v>400953</v>
      </c>
      <c r="D237" s="86">
        <f t="shared" si="59"/>
        <v>413014</v>
      </c>
      <c r="E237" s="86">
        <f t="shared" si="59"/>
        <v>523252</v>
      </c>
      <c r="F237" s="86">
        <f t="shared" si="59"/>
        <v>455525</v>
      </c>
      <c r="G237" s="86">
        <f t="shared" si="59"/>
        <v>556247</v>
      </c>
      <c r="H237" s="86">
        <f t="shared" si="59"/>
        <v>574165</v>
      </c>
      <c r="I237" s="86">
        <f t="shared" si="59"/>
        <v>465712</v>
      </c>
      <c r="J237" s="86">
        <f t="shared" si="59"/>
        <v>412982</v>
      </c>
      <c r="K237" s="86">
        <f t="shared" si="59"/>
        <v>442419</v>
      </c>
      <c r="L237" s="86">
        <f t="shared" si="59"/>
        <v>581461</v>
      </c>
      <c r="M237" s="86">
        <f t="shared" si="59"/>
        <v>0</v>
      </c>
      <c r="N237" s="86">
        <f t="shared" si="59"/>
        <v>0</v>
      </c>
      <c r="O237" s="88">
        <f>SUM(C237:N237)</f>
        <v>4825730</v>
      </c>
    </row>
    <row r="238" spans="2:15" ht="16.5" customHeight="1" hidden="1">
      <c r="B238" s="141" t="s">
        <v>36</v>
      </c>
      <c r="C238" s="84">
        <v>674</v>
      </c>
      <c r="D238" s="84">
        <v>800</v>
      </c>
      <c r="E238" s="84">
        <v>401</v>
      </c>
      <c r="F238" s="84">
        <v>730</v>
      </c>
      <c r="G238" s="84">
        <v>868</v>
      </c>
      <c r="H238" s="84">
        <v>700</v>
      </c>
      <c r="I238" s="84">
        <v>468</v>
      </c>
      <c r="J238" s="84">
        <v>1123</v>
      </c>
      <c r="K238" s="84">
        <v>784</v>
      </c>
      <c r="L238" s="84">
        <v>912</v>
      </c>
      <c r="M238" s="84">
        <v>796</v>
      </c>
      <c r="N238" s="84">
        <v>794</v>
      </c>
      <c r="O238" s="83">
        <f t="shared" si="47"/>
        <v>9050</v>
      </c>
    </row>
    <row r="239" spans="2:15" ht="16.5" customHeight="1" hidden="1">
      <c r="B239" s="85" t="s">
        <v>42</v>
      </c>
      <c r="C239" s="87">
        <v>731</v>
      </c>
      <c r="D239" s="87">
        <v>731</v>
      </c>
      <c r="E239" s="87">
        <v>248</v>
      </c>
      <c r="F239" s="87">
        <v>608</v>
      </c>
      <c r="G239" s="87">
        <v>810</v>
      </c>
      <c r="H239" s="87">
        <v>691</v>
      </c>
      <c r="I239" s="87">
        <v>592</v>
      </c>
      <c r="J239" s="87">
        <v>536</v>
      </c>
      <c r="K239" s="87">
        <v>599</v>
      </c>
      <c r="L239" s="87">
        <v>590</v>
      </c>
      <c r="M239" s="87">
        <v>625</v>
      </c>
      <c r="N239" s="87">
        <v>631</v>
      </c>
      <c r="O239" s="83">
        <f t="shared" si="47"/>
        <v>7392</v>
      </c>
    </row>
    <row r="240" spans="1:15" ht="16.5" customHeight="1" hidden="1">
      <c r="A240" s="156"/>
      <c r="B240" s="85" t="s">
        <v>74</v>
      </c>
      <c r="C240" s="87">
        <v>612</v>
      </c>
      <c r="D240" s="87">
        <v>354</v>
      </c>
      <c r="E240" s="87">
        <v>556</v>
      </c>
      <c r="F240" s="87">
        <v>590</v>
      </c>
      <c r="G240" s="87">
        <v>733</v>
      </c>
      <c r="H240" s="87">
        <v>716</v>
      </c>
      <c r="I240" s="87">
        <v>658</v>
      </c>
      <c r="J240" s="87">
        <v>643</v>
      </c>
      <c r="K240" s="87">
        <v>606</v>
      </c>
      <c r="L240" s="87">
        <v>913</v>
      </c>
      <c r="M240" s="87">
        <v>786</v>
      </c>
      <c r="N240" s="87">
        <v>797</v>
      </c>
      <c r="O240" s="83">
        <f t="shared" si="47"/>
        <v>7964</v>
      </c>
    </row>
    <row r="241" spans="1:15" ht="16.5" customHeight="1" hidden="1">
      <c r="A241" s="156"/>
      <c r="B241" s="85" t="s">
        <v>100</v>
      </c>
      <c r="C241" s="87">
        <v>526</v>
      </c>
      <c r="D241" s="87">
        <v>423</v>
      </c>
      <c r="E241" s="87">
        <v>638</v>
      </c>
      <c r="F241" s="87">
        <v>610</v>
      </c>
      <c r="G241" s="87">
        <v>718</v>
      </c>
      <c r="H241" s="87">
        <v>668</v>
      </c>
      <c r="I241" s="87">
        <v>736</v>
      </c>
      <c r="J241" s="87">
        <v>735</v>
      </c>
      <c r="K241" s="87">
        <v>661</v>
      </c>
      <c r="L241" s="87">
        <v>785</v>
      </c>
      <c r="M241" s="87">
        <v>731</v>
      </c>
      <c r="N241" s="87">
        <v>688</v>
      </c>
      <c r="O241" s="83">
        <f t="shared" si="47"/>
        <v>7919</v>
      </c>
    </row>
    <row r="242" spans="1:15" ht="16.5" customHeight="1" hidden="1">
      <c r="A242" s="156"/>
      <c r="B242" s="85" t="s">
        <v>105</v>
      </c>
      <c r="C242" s="87">
        <v>631</v>
      </c>
      <c r="D242" s="87">
        <v>377</v>
      </c>
      <c r="E242" s="87">
        <v>588</v>
      </c>
      <c r="F242" s="87">
        <v>576</v>
      </c>
      <c r="G242" s="87">
        <v>638</v>
      </c>
      <c r="H242" s="87">
        <v>704</v>
      </c>
      <c r="I242" s="87">
        <v>867</v>
      </c>
      <c r="J242" s="87">
        <v>857</v>
      </c>
      <c r="K242" s="87">
        <v>813</v>
      </c>
      <c r="L242" s="87">
        <v>926</v>
      </c>
      <c r="M242" s="87">
        <v>777</v>
      </c>
      <c r="N242" s="87">
        <v>746</v>
      </c>
      <c r="O242" s="83">
        <f t="shared" si="47"/>
        <v>8500</v>
      </c>
    </row>
    <row r="243" spans="1:15" ht="16.5" customHeight="1" hidden="1">
      <c r="A243" s="156"/>
      <c r="B243" s="85" t="s">
        <v>115</v>
      </c>
      <c r="C243" s="87">
        <v>673</v>
      </c>
      <c r="D243" s="87">
        <v>445</v>
      </c>
      <c r="E243" s="87">
        <v>632</v>
      </c>
      <c r="F243" s="87">
        <v>656</v>
      </c>
      <c r="G243" s="87">
        <v>643</v>
      </c>
      <c r="H243" s="87">
        <v>783</v>
      </c>
      <c r="I243" s="87">
        <v>813</v>
      </c>
      <c r="J243" s="87">
        <v>833</v>
      </c>
      <c r="K243" s="87">
        <v>1011</v>
      </c>
      <c r="L243" s="87">
        <v>868</v>
      </c>
      <c r="M243" s="87">
        <v>822</v>
      </c>
      <c r="N243" s="87">
        <v>830</v>
      </c>
      <c r="O243" s="83">
        <f t="shared" si="47"/>
        <v>9009</v>
      </c>
    </row>
    <row r="244" spans="1:15" ht="16.5">
      <c r="A244" s="103" t="s">
        <v>85</v>
      </c>
      <c r="B244" s="85" t="s">
        <v>117</v>
      </c>
      <c r="C244" s="87">
        <v>525</v>
      </c>
      <c r="D244" s="87">
        <v>473</v>
      </c>
      <c r="E244" s="87">
        <v>553</v>
      </c>
      <c r="F244" s="87">
        <v>630</v>
      </c>
      <c r="G244" s="87">
        <v>695</v>
      </c>
      <c r="H244" s="87">
        <v>694</v>
      </c>
      <c r="I244" s="87">
        <v>616</v>
      </c>
      <c r="J244" s="87">
        <v>843</v>
      </c>
      <c r="K244" s="87">
        <v>838</v>
      </c>
      <c r="L244" s="153">
        <v>792</v>
      </c>
      <c r="M244" s="87">
        <v>835</v>
      </c>
      <c r="N244" s="87">
        <v>838</v>
      </c>
      <c r="O244" s="83">
        <f t="shared" si="47"/>
        <v>8332</v>
      </c>
    </row>
    <row r="245" spans="1:15" ht="16.5">
      <c r="A245" s="179" t="s">
        <v>163</v>
      </c>
      <c r="B245" s="85" t="s">
        <v>119</v>
      </c>
      <c r="C245" s="87">
        <v>591</v>
      </c>
      <c r="D245" s="87">
        <v>444</v>
      </c>
      <c r="E245" s="87">
        <v>528</v>
      </c>
      <c r="F245" s="87">
        <v>620</v>
      </c>
      <c r="G245" s="87">
        <v>643</v>
      </c>
      <c r="H245" s="87">
        <v>560</v>
      </c>
      <c r="I245" s="87">
        <v>538</v>
      </c>
      <c r="J245" s="87">
        <v>654</v>
      </c>
      <c r="K245" s="87">
        <v>530</v>
      </c>
      <c r="L245" s="87">
        <v>687</v>
      </c>
      <c r="M245" s="87">
        <v>757</v>
      </c>
      <c r="N245" s="87">
        <v>801</v>
      </c>
      <c r="O245" s="83">
        <f t="shared" si="47"/>
        <v>7353</v>
      </c>
    </row>
    <row r="246" spans="1:15" ht="16.5">
      <c r="A246" s="180"/>
      <c r="B246" s="85" t="s">
        <v>124</v>
      </c>
      <c r="C246" s="87">
        <v>547</v>
      </c>
      <c r="D246" s="87">
        <v>355</v>
      </c>
      <c r="E246" s="87">
        <v>715</v>
      </c>
      <c r="F246" s="87">
        <v>614</v>
      </c>
      <c r="G246" s="87">
        <v>612</v>
      </c>
      <c r="H246" s="87">
        <v>615</v>
      </c>
      <c r="I246" s="87">
        <v>685</v>
      </c>
      <c r="J246" s="87">
        <v>780</v>
      </c>
      <c r="K246" s="87">
        <v>623</v>
      </c>
      <c r="L246" s="87">
        <v>734</v>
      </c>
      <c r="M246" s="87">
        <v>875</v>
      </c>
      <c r="N246" s="87">
        <v>742</v>
      </c>
      <c r="O246" s="83">
        <f t="shared" si="47"/>
        <v>7897</v>
      </c>
    </row>
    <row r="247" spans="1:15" ht="16.5">
      <c r="A247" s="180"/>
      <c r="B247" s="85" t="s">
        <v>127</v>
      </c>
      <c r="C247" s="87">
        <v>642</v>
      </c>
      <c r="D247" s="87">
        <v>424</v>
      </c>
      <c r="E247" s="87">
        <v>548</v>
      </c>
      <c r="F247" s="87">
        <v>592</v>
      </c>
      <c r="G247" s="87">
        <v>686</v>
      </c>
      <c r="H247" s="87">
        <v>680</v>
      </c>
      <c r="I247" s="87">
        <v>672</v>
      </c>
      <c r="J247" s="87">
        <v>696</v>
      </c>
      <c r="K247" s="87">
        <v>677</v>
      </c>
      <c r="L247" s="87">
        <v>697</v>
      </c>
      <c r="M247" s="87">
        <v>667</v>
      </c>
      <c r="N247" s="87">
        <v>783</v>
      </c>
      <c r="O247" s="83">
        <f>SUM(C247:N247)</f>
        <v>7764</v>
      </c>
    </row>
    <row r="248" spans="1:15" ht="16.5">
      <c r="A248" s="180"/>
      <c r="B248" s="85" t="s">
        <v>129</v>
      </c>
      <c r="C248" s="87">
        <v>536</v>
      </c>
      <c r="D248" s="87">
        <v>520</v>
      </c>
      <c r="E248" s="87">
        <v>609</v>
      </c>
      <c r="F248" s="87">
        <v>512</v>
      </c>
      <c r="G248" s="87">
        <v>638</v>
      </c>
      <c r="H248" s="87">
        <v>637</v>
      </c>
      <c r="I248" s="87">
        <v>681</v>
      </c>
      <c r="J248" s="87">
        <v>751</v>
      </c>
      <c r="K248" s="87">
        <v>600</v>
      </c>
      <c r="L248" s="87">
        <v>699</v>
      </c>
      <c r="M248" s="87">
        <v>764</v>
      </c>
      <c r="N248" s="87">
        <v>629</v>
      </c>
      <c r="O248" s="83">
        <f>SUM(C248:N248)</f>
        <v>7576</v>
      </c>
    </row>
    <row r="249" spans="1:15" ht="16.5">
      <c r="A249" s="180"/>
      <c r="B249" s="85" t="s">
        <v>146</v>
      </c>
      <c r="C249" s="87">
        <v>512</v>
      </c>
      <c r="D249" s="87">
        <v>401</v>
      </c>
      <c r="E249" s="87">
        <v>788</v>
      </c>
      <c r="F249" s="87">
        <v>617</v>
      </c>
      <c r="G249" s="87">
        <v>691</v>
      </c>
      <c r="H249" s="87">
        <v>670</v>
      </c>
      <c r="I249" s="87">
        <v>636</v>
      </c>
      <c r="J249" s="87">
        <v>727</v>
      </c>
      <c r="K249" s="87">
        <v>691</v>
      </c>
      <c r="L249" s="87">
        <v>668</v>
      </c>
      <c r="M249" s="87">
        <v>769</v>
      </c>
      <c r="N249" s="87">
        <v>651</v>
      </c>
      <c r="O249" s="83">
        <f>SUM(C249:N249)</f>
        <v>7821</v>
      </c>
    </row>
    <row r="250" spans="1:15" ht="16.5">
      <c r="A250" s="181"/>
      <c r="B250" s="85" t="s">
        <v>147</v>
      </c>
      <c r="C250" s="87">
        <v>605</v>
      </c>
      <c r="D250" s="87">
        <v>345</v>
      </c>
      <c r="E250" s="87">
        <v>731</v>
      </c>
      <c r="F250" s="87">
        <v>517</v>
      </c>
      <c r="G250" s="87">
        <v>673</v>
      </c>
      <c r="H250" s="87">
        <v>660</v>
      </c>
      <c r="I250" s="87">
        <v>797</v>
      </c>
      <c r="J250" s="87">
        <v>678</v>
      </c>
      <c r="K250" s="87">
        <v>651</v>
      </c>
      <c r="L250" s="87">
        <v>782</v>
      </c>
      <c r="M250" s="87"/>
      <c r="N250" s="87"/>
      <c r="O250" s="83">
        <f t="shared" si="47"/>
        <v>6439</v>
      </c>
    </row>
    <row r="251" spans="2:15" s="104" customFormat="1" ht="16.5" customHeight="1" hidden="1">
      <c r="B251" s="107" t="s">
        <v>90</v>
      </c>
      <c r="C251" s="86">
        <v>4696</v>
      </c>
      <c r="D251" s="86">
        <v>5857</v>
      </c>
      <c r="E251" s="86">
        <v>3017</v>
      </c>
      <c r="F251" s="86">
        <v>5358</v>
      </c>
      <c r="G251" s="86">
        <v>6341</v>
      </c>
      <c r="H251" s="86">
        <v>5145</v>
      </c>
      <c r="I251" s="86">
        <v>3493</v>
      </c>
      <c r="J251" s="86">
        <v>8305</v>
      </c>
      <c r="K251" s="86">
        <v>5743</v>
      </c>
      <c r="L251" s="86">
        <v>6654</v>
      </c>
      <c r="M251" s="86">
        <v>5828</v>
      </c>
      <c r="N251" s="86">
        <v>5814</v>
      </c>
      <c r="O251" s="88">
        <f aca="true" t="shared" si="60" ref="O251:O259">SUM(C251:N251)</f>
        <v>66251</v>
      </c>
    </row>
    <row r="252" spans="1:15" s="16" customFormat="1" ht="16.5" customHeight="1" hidden="1">
      <c r="A252" s="157"/>
      <c r="B252" s="107" t="s">
        <v>91</v>
      </c>
      <c r="C252" s="86">
        <v>5366</v>
      </c>
      <c r="D252" s="86">
        <v>5366</v>
      </c>
      <c r="E252" s="86">
        <v>1927</v>
      </c>
      <c r="F252" s="86">
        <v>4490</v>
      </c>
      <c r="G252" s="86">
        <v>5928</v>
      </c>
      <c r="H252" s="86">
        <v>5081</v>
      </c>
      <c r="I252" s="86">
        <v>4376</v>
      </c>
      <c r="J252" s="86">
        <v>3977</v>
      </c>
      <c r="K252" s="86">
        <v>4426</v>
      </c>
      <c r="L252" s="86">
        <v>4362</v>
      </c>
      <c r="M252" s="86">
        <v>4611</v>
      </c>
      <c r="N252" s="86">
        <v>4654</v>
      </c>
      <c r="O252" s="88">
        <f t="shared" si="60"/>
        <v>54564</v>
      </c>
    </row>
    <row r="253" spans="1:15" s="16" customFormat="1" ht="16.5" customHeight="1" hidden="1">
      <c r="A253" s="157"/>
      <c r="B253" s="107" t="s">
        <v>92</v>
      </c>
      <c r="C253" s="86">
        <v>4518</v>
      </c>
      <c r="D253" s="86">
        <v>2682</v>
      </c>
      <c r="E253" s="86">
        <v>4120</v>
      </c>
      <c r="F253" s="86">
        <v>4362</v>
      </c>
      <c r="G253" s="86">
        <v>5380</v>
      </c>
      <c r="H253" s="86">
        <v>5259</v>
      </c>
      <c r="I253" s="86">
        <v>4846</v>
      </c>
      <c r="J253" s="86">
        <v>4740</v>
      </c>
      <c r="K253" s="86">
        <v>4476</v>
      </c>
      <c r="L253" s="86">
        <v>6662</v>
      </c>
      <c r="M253" s="86">
        <v>5757</v>
      </c>
      <c r="N253" s="86">
        <v>5836</v>
      </c>
      <c r="O253" s="88">
        <f t="shared" si="60"/>
        <v>58638</v>
      </c>
    </row>
    <row r="254" spans="1:15" s="16" customFormat="1" ht="16.5" customHeight="1" hidden="1">
      <c r="A254" s="157"/>
      <c r="B254" s="107" t="s">
        <v>99</v>
      </c>
      <c r="C254" s="86">
        <v>3906</v>
      </c>
      <c r="D254" s="86">
        <v>3173</v>
      </c>
      <c r="E254" s="86">
        <v>4704</v>
      </c>
      <c r="F254" s="86">
        <v>4504</v>
      </c>
      <c r="G254" s="86">
        <v>5273</v>
      </c>
      <c r="H254" s="86">
        <v>4917</v>
      </c>
      <c r="I254" s="86">
        <v>5401</v>
      </c>
      <c r="J254" s="86">
        <v>5395</v>
      </c>
      <c r="K254" s="86">
        <v>4868</v>
      </c>
      <c r="L254" s="86">
        <v>5751</v>
      </c>
      <c r="M254" s="86">
        <v>5366</v>
      </c>
      <c r="N254" s="86">
        <v>5059</v>
      </c>
      <c r="O254" s="88">
        <f t="shared" si="60"/>
        <v>58317</v>
      </c>
    </row>
    <row r="255" spans="1:15" s="16" customFormat="1" ht="16.5" customHeight="1" hidden="1">
      <c r="A255" s="157"/>
      <c r="B255" s="107" t="s">
        <v>107</v>
      </c>
      <c r="C255" s="86">
        <v>4654</v>
      </c>
      <c r="D255" s="86">
        <v>2845.5</v>
      </c>
      <c r="E255" s="86">
        <v>4348</v>
      </c>
      <c r="F255" s="86">
        <v>3835</v>
      </c>
      <c r="G255" s="86">
        <v>4704</v>
      </c>
      <c r="H255" s="86">
        <v>5173</v>
      </c>
      <c r="I255" s="86">
        <v>6333.5</v>
      </c>
      <c r="J255" s="86">
        <v>6263</v>
      </c>
      <c r="K255" s="86">
        <v>5971</v>
      </c>
      <c r="L255" s="86">
        <v>6754</v>
      </c>
      <c r="M255" s="86">
        <v>5694</v>
      </c>
      <c r="N255" s="86">
        <v>5472</v>
      </c>
      <c r="O255" s="88">
        <f t="shared" si="60"/>
        <v>62047</v>
      </c>
    </row>
    <row r="256" spans="1:15" s="16" customFormat="1" ht="16.5" customHeight="1" hidden="1">
      <c r="A256" s="157"/>
      <c r="B256" s="107" t="s">
        <v>114</v>
      </c>
      <c r="C256" s="86">
        <v>4953</v>
      </c>
      <c r="D256" s="86">
        <v>3330</v>
      </c>
      <c r="E256" s="86">
        <v>4661</v>
      </c>
      <c r="F256" s="86">
        <v>4832</v>
      </c>
      <c r="G256" s="86">
        <v>4740</v>
      </c>
      <c r="H256" s="86">
        <v>5736</v>
      </c>
      <c r="I256" s="86">
        <v>5950</v>
      </c>
      <c r="J256" s="86">
        <v>6092</v>
      </c>
      <c r="K256" s="86">
        <v>7373</v>
      </c>
      <c r="L256" s="86">
        <v>6341</v>
      </c>
      <c r="M256" s="86">
        <v>6013</v>
      </c>
      <c r="N256" s="86">
        <v>6070</v>
      </c>
      <c r="O256" s="88">
        <f t="shared" si="60"/>
        <v>66091</v>
      </c>
    </row>
    <row r="257" spans="1:15" s="16" customFormat="1" ht="16.5">
      <c r="A257" s="173" t="s">
        <v>94</v>
      </c>
      <c r="B257" s="107" t="s">
        <v>116</v>
      </c>
      <c r="C257" s="86">
        <v>3900</v>
      </c>
      <c r="D257" s="86">
        <v>3529</v>
      </c>
      <c r="E257" s="86">
        <v>4099</v>
      </c>
      <c r="F257" s="86">
        <v>4647</v>
      </c>
      <c r="G257" s="86">
        <v>5110</v>
      </c>
      <c r="H257" s="86">
        <v>5102</v>
      </c>
      <c r="I257" s="86">
        <v>4547</v>
      </c>
      <c r="J257" s="86">
        <v>6163</v>
      </c>
      <c r="K257" s="86">
        <v>6127</v>
      </c>
      <c r="L257" s="86">
        <v>5800</v>
      </c>
      <c r="M257" s="86">
        <v>6106</v>
      </c>
      <c r="N257" s="86">
        <v>7963</v>
      </c>
      <c r="O257" s="88">
        <f t="shared" si="60"/>
        <v>63093</v>
      </c>
    </row>
    <row r="258" spans="1:15" s="16" customFormat="1" ht="16.5">
      <c r="A258" s="174"/>
      <c r="B258" s="107" t="s">
        <v>120</v>
      </c>
      <c r="C258" s="86">
        <v>6205</v>
      </c>
      <c r="D258" s="86">
        <v>5116</v>
      </c>
      <c r="E258" s="86">
        <v>5745</v>
      </c>
      <c r="F258" s="86">
        <v>6350</v>
      </c>
      <c r="G258" s="86">
        <v>6473</v>
      </c>
      <c r="H258" s="86">
        <v>5984</v>
      </c>
      <c r="I258" s="86">
        <v>5813</v>
      </c>
      <c r="J258" s="86">
        <v>6642</v>
      </c>
      <c r="K258" s="86">
        <v>5767</v>
      </c>
      <c r="L258" s="86">
        <v>6889</v>
      </c>
      <c r="M258" s="86">
        <v>7374</v>
      </c>
      <c r="N258" s="86">
        <v>7538.8</v>
      </c>
      <c r="O258" s="88">
        <f t="shared" si="60"/>
        <v>75896.8</v>
      </c>
    </row>
    <row r="259" spans="1:15" s="16" customFormat="1" ht="16.5">
      <c r="A259" s="174"/>
      <c r="B259" s="107" t="s">
        <v>122</v>
      </c>
      <c r="C259" s="86">
        <v>6790.5</v>
      </c>
      <c r="D259" s="86">
        <v>4524.5</v>
      </c>
      <c r="E259" s="86">
        <v>6951</v>
      </c>
      <c r="F259" s="86">
        <v>6336</v>
      </c>
      <c r="G259" s="86">
        <v>6333</v>
      </c>
      <c r="H259" s="86">
        <v>6373</v>
      </c>
      <c r="I259" s="86">
        <v>6871</v>
      </c>
      <c r="J259" s="86">
        <v>7547</v>
      </c>
      <c r="K259" s="86">
        <v>6432</v>
      </c>
      <c r="L259" s="86">
        <v>7222</v>
      </c>
      <c r="M259" s="86">
        <v>8226</v>
      </c>
      <c r="N259" s="86">
        <v>7280</v>
      </c>
      <c r="O259" s="88">
        <f t="shared" si="60"/>
        <v>80886</v>
      </c>
    </row>
    <row r="260" spans="1:15" s="16" customFormat="1" ht="16.5">
      <c r="A260" s="174"/>
      <c r="B260" s="107" t="s">
        <v>127</v>
      </c>
      <c r="C260" s="86">
        <v>6567</v>
      </c>
      <c r="D260" s="86">
        <v>5016</v>
      </c>
      <c r="E260" s="86">
        <v>5898</v>
      </c>
      <c r="F260" s="86">
        <v>6212</v>
      </c>
      <c r="G260" s="86">
        <v>6881</v>
      </c>
      <c r="H260" s="86">
        <v>6839</v>
      </c>
      <c r="I260" s="86">
        <v>6782</v>
      </c>
      <c r="J260" s="86">
        <v>6745</v>
      </c>
      <c r="K260" s="86">
        <v>6818</v>
      </c>
      <c r="L260" s="86">
        <v>6960</v>
      </c>
      <c r="M260" s="86">
        <v>6746</v>
      </c>
      <c r="N260" s="86">
        <v>7572</v>
      </c>
      <c r="O260" s="88">
        <f aca="true" t="shared" si="61" ref="O260:O265">SUM(C260:N260)</f>
        <v>79036</v>
      </c>
    </row>
    <row r="261" spans="1:15" s="16" customFormat="1" ht="16.5">
      <c r="A261" s="174"/>
      <c r="B261" s="107" t="s">
        <v>130</v>
      </c>
      <c r="C261" s="86">
        <v>5813</v>
      </c>
      <c r="D261" s="86">
        <v>5699</v>
      </c>
      <c r="E261" s="86">
        <v>9799</v>
      </c>
      <c r="F261" s="86">
        <v>8392</v>
      </c>
      <c r="G261" s="86">
        <v>10211</v>
      </c>
      <c r="H261" s="86">
        <v>10187</v>
      </c>
      <c r="I261" s="86">
        <v>10834</v>
      </c>
      <c r="J261" s="86">
        <v>11849</v>
      </c>
      <c r="K261" s="86">
        <v>9650</v>
      </c>
      <c r="L261" s="86">
        <v>11115</v>
      </c>
      <c r="M261" s="86">
        <v>12038</v>
      </c>
      <c r="N261" s="86">
        <v>10080</v>
      </c>
      <c r="O261" s="88">
        <f t="shared" si="61"/>
        <v>115667</v>
      </c>
    </row>
    <row r="262" spans="1:15" s="16" customFormat="1" ht="16.5">
      <c r="A262" s="174"/>
      <c r="B262" s="107" t="s">
        <v>148</v>
      </c>
      <c r="C262" s="86">
        <v>8384</v>
      </c>
      <c r="D262" s="86">
        <v>6774</v>
      </c>
      <c r="E262" s="86">
        <v>12371</v>
      </c>
      <c r="F262" s="86">
        <v>9892</v>
      </c>
      <c r="G262" s="86">
        <v>12568</v>
      </c>
      <c r="H262" s="86">
        <v>10675</v>
      </c>
      <c r="I262" s="86">
        <v>10182</v>
      </c>
      <c r="J262" s="86">
        <v>11501</v>
      </c>
      <c r="K262" s="86">
        <v>10981</v>
      </c>
      <c r="L262" s="86">
        <v>10351</v>
      </c>
      <c r="M262" s="86">
        <v>11815</v>
      </c>
      <c r="N262" s="86">
        <v>8572</v>
      </c>
      <c r="O262" s="88">
        <f t="shared" si="61"/>
        <v>124066</v>
      </c>
    </row>
    <row r="263" spans="1:15" s="16" customFormat="1" ht="16.5">
      <c r="A263" s="175"/>
      <c r="B263" s="107" t="s">
        <v>149</v>
      </c>
      <c r="C263" s="86">
        <v>7905</v>
      </c>
      <c r="D263" s="86">
        <v>4135</v>
      </c>
      <c r="E263" s="86">
        <v>9732</v>
      </c>
      <c r="F263" s="86">
        <v>6629</v>
      </c>
      <c r="G263" s="86">
        <v>8891</v>
      </c>
      <c r="H263" s="86">
        <v>8702</v>
      </c>
      <c r="I263" s="86">
        <v>10689</v>
      </c>
      <c r="J263" s="86">
        <v>8963</v>
      </c>
      <c r="K263" s="86">
        <v>8572</v>
      </c>
      <c r="L263" s="86">
        <v>10471</v>
      </c>
      <c r="M263" s="86"/>
      <c r="N263" s="86"/>
      <c r="O263" s="88">
        <f t="shared" si="61"/>
        <v>84689</v>
      </c>
    </row>
    <row r="264" spans="2:15" s="16" customFormat="1" ht="16.5" customHeight="1" hidden="1">
      <c r="B264" s="141" t="s">
        <v>93</v>
      </c>
      <c r="C264" s="90"/>
      <c r="D264" s="90">
        <v>3076</v>
      </c>
      <c r="E264" s="90">
        <v>3774</v>
      </c>
      <c r="F264" s="90">
        <v>3610</v>
      </c>
      <c r="G264" s="90">
        <v>4877</v>
      </c>
      <c r="H264" s="90">
        <v>3193</v>
      </c>
      <c r="I264" s="90">
        <v>4619</v>
      </c>
      <c r="J264" s="90">
        <v>4170</v>
      </c>
      <c r="K264" s="90">
        <v>7246</v>
      </c>
      <c r="L264" s="90">
        <v>13096</v>
      </c>
      <c r="M264" s="90">
        <v>14309</v>
      </c>
      <c r="N264" s="90">
        <v>11723</v>
      </c>
      <c r="O264" s="88">
        <f t="shared" si="61"/>
        <v>73693</v>
      </c>
    </row>
    <row r="265" spans="2:15" s="16" customFormat="1" ht="16.5" customHeight="1" hidden="1">
      <c r="B265" s="85" t="s">
        <v>42</v>
      </c>
      <c r="C265" s="90">
        <v>7162</v>
      </c>
      <c r="D265" s="90">
        <v>7090</v>
      </c>
      <c r="E265" s="90">
        <v>7408</v>
      </c>
      <c r="F265" s="90">
        <v>9380</v>
      </c>
      <c r="G265" s="90">
        <v>6840</v>
      </c>
      <c r="H265" s="90">
        <v>8661</v>
      </c>
      <c r="I265" s="90">
        <v>5071</v>
      </c>
      <c r="J265" s="90">
        <v>8605</v>
      </c>
      <c r="K265" s="90">
        <v>7409</v>
      </c>
      <c r="L265" s="90">
        <v>9081</v>
      </c>
      <c r="M265" s="90">
        <v>9806</v>
      </c>
      <c r="N265" s="90">
        <v>10211</v>
      </c>
      <c r="O265" s="88">
        <f t="shared" si="61"/>
        <v>96724</v>
      </c>
    </row>
    <row r="266" spans="1:15" s="16" customFormat="1" ht="16.5" customHeight="1" hidden="1">
      <c r="A266" s="158"/>
      <c r="B266" s="85" t="s">
        <v>75</v>
      </c>
      <c r="C266" s="90">
        <v>8678</v>
      </c>
      <c r="D266" s="90">
        <v>8263</v>
      </c>
      <c r="E266" s="90">
        <v>7439</v>
      </c>
      <c r="F266" s="90">
        <v>7412</v>
      </c>
      <c r="G266" s="90">
        <v>7472</v>
      </c>
      <c r="H266" s="90">
        <v>7971</v>
      </c>
      <c r="I266" s="90">
        <v>7443</v>
      </c>
      <c r="J266" s="90">
        <v>9872</v>
      </c>
      <c r="K266" s="90">
        <v>11498</v>
      </c>
      <c r="L266" s="90">
        <v>12858</v>
      </c>
      <c r="M266" s="122">
        <v>15592</v>
      </c>
      <c r="N266" s="122">
        <v>14267</v>
      </c>
      <c r="O266" s="88">
        <f aca="true" t="shared" si="62" ref="O266:O274">SUM(C266:N266)</f>
        <v>118765</v>
      </c>
    </row>
    <row r="267" spans="1:15" s="41" customFormat="1" ht="16.5" customHeight="1" hidden="1">
      <c r="A267" s="158"/>
      <c r="B267" s="85" t="s">
        <v>100</v>
      </c>
      <c r="C267" s="122">
        <v>11901</v>
      </c>
      <c r="D267" s="129">
        <v>12069</v>
      </c>
      <c r="E267" s="122">
        <v>11901</v>
      </c>
      <c r="F267" s="122">
        <v>12069</v>
      </c>
      <c r="G267" s="122">
        <v>12515</v>
      </c>
      <c r="H267" s="122">
        <v>14267</v>
      </c>
      <c r="I267" s="122">
        <v>13159</v>
      </c>
      <c r="J267" s="122">
        <v>11368</v>
      </c>
      <c r="K267" s="122">
        <v>10233</v>
      </c>
      <c r="L267" s="122">
        <v>10615</v>
      </c>
      <c r="M267" s="90">
        <v>14636</v>
      </c>
      <c r="N267" s="90">
        <v>15389</v>
      </c>
      <c r="O267" s="88">
        <f t="shared" si="62"/>
        <v>150122</v>
      </c>
    </row>
    <row r="268" spans="1:15" s="41" customFormat="1" ht="16.5" customHeight="1" hidden="1">
      <c r="A268" s="158"/>
      <c r="B268" s="85" t="s">
        <v>105</v>
      </c>
      <c r="C268" s="122">
        <v>14714</v>
      </c>
      <c r="D268" s="129">
        <v>7749</v>
      </c>
      <c r="E268" s="122">
        <v>14413</v>
      </c>
      <c r="F268" s="122">
        <v>13630</v>
      </c>
      <c r="G268" s="122">
        <v>12896</v>
      </c>
      <c r="H268" s="122">
        <v>15084</v>
      </c>
      <c r="I268" s="122">
        <v>13702</v>
      </c>
      <c r="J268" s="122">
        <v>14142</v>
      </c>
      <c r="K268" s="122">
        <v>17149</v>
      </c>
      <c r="L268" s="122">
        <v>17473</v>
      </c>
      <c r="M268" s="90">
        <v>16948</v>
      </c>
      <c r="N268" s="90">
        <v>16747</v>
      </c>
      <c r="O268" s="88">
        <f t="shared" si="62"/>
        <v>174647</v>
      </c>
    </row>
    <row r="269" spans="1:15" s="41" customFormat="1" ht="16.5" customHeight="1" hidden="1">
      <c r="A269" s="158"/>
      <c r="B269" s="151" t="s">
        <v>111</v>
      </c>
      <c r="C269" s="122">
        <v>17158</v>
      </c>
      <c r="D269" s="122">
        <v>13818</v>
      </c>
      <c r="E269" s="122">
        <v>15497</v>
      </c>
      <c r="F269" s="122">
        <v>15788</v>
      </c>
      <c r="G269" s="122">
        <v>14390</v>
      </c>
      <c r="H269" s="122">
        <v>17498</v>
      </c>
      <c r="I269" s="122">
        <v>9658</v>
      </c>
      <c r="J269" s="122">
        <v>12106</v>
      </c>
      <c r="K269" s="122">
        <v>16188</v>
      </c>
      <c r="L269" s="122">
        <v>19744</v>
      </c>
      <c r="M269" s="122">
        <v>16970</v>
      </c>
      <c r="N269" s="122">
        <v>16455</v>
      </c>
      <c r="O269" s="88">
        <f t="shared" si="62"/>
        <v>185270</v>
      </c>
    </row>
    <row r="270" spans="1:15" s="41" customFormat="1" ht="16.5">
      <c r="A270" s="162" t="s">
        <v>86</v>
      </c>
      <c r="B270" s="151" t="s">
        <v>118</v>
      </c>
      <c r="C270" s="122">
        <v>17317</v>
      </c>
      <c r="D270" s="122">
        <v>17616</v>
      </c>
      <c r="E270" s="122">
        <v>16289</v>
      </c>
      <c r="F270" s="122">
        <v>18024</v>
      </c>
      <c r="G270" s="122">
        <v>16388</v>
      </c>
      <c r="H270" s="122">
        <v>13829</v>
      </c>
      <c r="I270" s="122">
        <v>13817</v>
      </c>
      <c r="J270" s="122">
        <v>10723</v>
      </c>
      <c r="K270" s="122">
        <v>12346</v>
      </c>
      <c r="L270" s="122">
        <v>14134</v>
      </c>
      <c r="M270" s="122">
        <v>15436</v>
      </c>
      <c r="N270" s="122">
        <v>13928</v>
      </c>
      <c r="O270" s="88">
        <f t="shared" si="62"/>
        <v>179847</v>
      </c>
    </row>
    <row r="271" spans="1:15" s="41" customFormat="1" ht="16.5">
      <c r="A271" s="182" t="s">
        <v>88</v>
      </c>
      <c r="B271" s="161" t="s">
        <v>121</v>
      </c>
      <c r="C271" s="122">
        <v>7140</v>
      </c>
      <c r="D271" s="122">
        <v>4631</v>
      </c>
      <c r="E271" s="122">
        <v>7169</v>
      </c>
      <c r="F271" s="122">
        <v>5831</v>
      </c>
      <c r="G271" s="122">
        <v>7317</v>
      </c>
      <c r="H271" s="122">
        <v>7098</v>
      </c>
      <c r="I271" s="122">
        <v>3543</v>
      </c>
      <c r="J271" s="122">
        <v>4397</v>
      </c>
      <c r="K271" s="122">
        <v>4304</v>
      </c>
      <c r="L271" s="122">
        <v>7454</v>
      </c>
      <c r="M271" s="122">
        <v>7869</v>
      </c>
      <c r="N271" s="122">
        <v>8602</v>
      </c>
      <c r="O271" s="88">
        <f t="shared" si="62"/>
        <v>75355</v>
      </c>
    </row>
    <row r="272" spans="1:15" s="41" customFormat="1" ht="16.5">
      <c r="A272" s="183"/>
      <c r="B272" s="161" t="s">
        <v>123</v>
      </c>
      <c r="C272" s="122">
        <v>7295</v>
      </c>
      <c r="D272" s="122">
        <v>2893</v>
      </c>
      <c r="E272" s="122">
        <v>7238</v>
      </c>
      <c r="F272" s="122">
        <v>5926</v>
      </c>
      <c r="G272" s="122">
        <v>7700</v>
      </c>
      <c r="H272" s="122">
        <v>6498</v>
      </c>
      <c r="I272" s="122">
        <v>2907</v>
      </c>
      <c r="J272" s="122">
        <v>2708</v>
      </c>
      <c r="K272" s="122">
        <v>4149</v>
      </c>
      <c r="L272" s="122">
        <v>6651</v>
      </c>
      <c r="M272" s="122">
        <v>7389</v>
      </c>
      <c r="N272" s="122">
        <v>7354</v>
      </c>
      <c r="O272" s="88">
        <f t="shared" si="62"/>
        <v>68708</v>
      </c>
    </row>
    <row r="273" spans="1:15" s="41" customFormat="1" ht="16.5">
      <c r="A273" s="183"/>
      <c r="B273" s="161" t="s">
        <v>127</v>
      </c>
      <c r="C273" s="122">
        <v>6881</v>
      </c>
      <c r="D273" s="122">
        <v>2622</v>
      </c>
      <c r="E273" s="122">
        <v>6520</v>
      </c>
      <c r="F273" s="122">
        <v>4981</v>
      </c>
      <c r="G273" s="122">
        <v>7058</v>
      </c>
      <c r="H273" s="122">
        <v>6861</v>
      </c>
      <c r="I273" s="122">
        <v>5382</v>
      </c>
      <c r="J273" s="122">
        <v>5254</v>
      </c>
      <c r="K273" s="122">
        <v>8504</v>
      </c>
      <c r="L273" s="122">
        <v>9967</v>
      </c>
      <c r="M273" s="122">
        <v>9941</v>
      </c>
      <c r="N273" s="122">
        <v>8663</v>
      </c>
      <c r="O273" s="88">
        <f>SUM(C273:N273)</f>
        <v>82634</v>
      </c>
    </row>
    <row r="274" spans="1:15" s="41" customFormat="1" ht="16.5">
      <c r="A274" s="183"/>
      <c r="B274" s="161" t="s">
        <v>132</v>
      </c>
      <c r="C274" s="122">
        <v>8235</v>
      </c>
      <c r="D274" s="122">
        <v>4780</v>
      </c>
      <c r="E274" s="122">
        <v>8364</v>
      </c>
      <c r="F274" s="122">
        <v>7019</v>
      </c>
      <c r="G274" s="122">
        <v>8177</v>
      </c>
      <c r="H274" s="122">
        <v>7258</v>
      </c>
      <c r="I274" s="122">
        <v>2804</v>
      </c>
      <c r="J274" s="122">
        <v>3033</v>
      </c>
      <c r="K274" s="122">
        <v>5980</v>
      </c>
      <c r="L274" s="122">
        <v>8794</v>
      </c>
      <c r="M274" s="122">
        <v>10458</v>
      </c>
      <c r="N274" s="122">
        <v>8549</v>
      </c>
      <c r="O274" s="88">
        <f t="shared" si="62"/>
        <v>83451</v>
      </c>
    </row>
    <row r="275" spans="1:15" s="41" customFormat="1" ht="16.5" customHeight="1" hidden="1">
      <c r="A275" s="183"/>
      <c r="B275" s="163" t="s">
        <v>90</v>
      </c>
      <c r="C275" s="130">
        <v>39780</v>
      </c>
      <c r="D275" s="130">
        <v>58945</v>
      </c>
      <c r="E275" s="130">
        <v>69957</v>
      </c>
      <c r="F275" s="130">
        <v>67370</v>
      </c>
      <c r="G275" s="130">
        <v>87357</v>
      </c>
      <c r="H275" s="130">
        <v>60792</v>
      </c>
      <c r="I275" s="130">
        <v>83287</v>
      </c>
      <c r="J275" s="130">
        <v>76204</v>
      </c>
      <c r="K275" s="130">
        <v>124727</v>
      </c>
      <c r="L275" s="130">
        <v>217011</v>
      </c>
      <c r="M275" s="131">
        <v>236146</v>
      </c>
      <c r="N275" s="131">
        <v>195352</v>
      </c>
      <c r="O275" s="89">
        <f aca="true" t="shared" si="63" ref="O275:O285">SUM(C275:N275)</f>
        <v>1316928</v>
      </c>
    </row>
    <row r="276" spans="1:15" s="41" customFormat="1" ht="16.5" customHeight="1" hidden="1">
      <c r="A276" s="183"/>
      <c r="B276" s="163" t="s">
        <v>91</v>
      </c>
      <c r="C276" s="131">
        <v>123401</v>
      </c>
      <c r="D276" s="131">
        <v>122266</v>
      </c>
      <c r="E276" s="131">
        <v>127283</v>
      </c>
      <c r="F276" s="131">
        <v>158391</v>
      </c>
      <c r="G276" s="131">
        <v>118322</v>
      </c>
      <c r="H276" s="131">
        <v>147049</v>
      </c>
      <c r="I276" s="131">
        <v>90417</v>
      </c>
      <c r="J276" s="131">
        <v>146166</v>
      </c>
      <c r="K276" s="131">
        <v>127298</v>
      </c>
      <c r="L276" s="131">
        <v>153675</v>
      </c>
      <c r="M276" s="131">
        <v>165111</v>
      </c>
      <c r="N276" s="131">
        <v>171501</v>
      </c>
      <c r="O276" s="89">
        <f t="shared" si="63"/>
        <v>1650880</v>
      </c>
    </row>
    <row r="277" spans="1:15" s="41" customFormat="1" ht="16.5" customHeight="1" hidden="1">
      <c r="A277" s="183"/>
      <c r="B277" s="163" t="s">
        <v>92</v>
      </c>
      <c r="C277" s="131">
        <v>147285</v>
      </c>
      <c r="D277" s="131">
        <v>140771</v>
      </c>
      <c r="E277" s="131">
        <v>127772</v>
      </c>
      <c r="F277" s="131">
        <v>127345</v>
      </c>
      <c r="G277" s="131">
        <v>128292</v>
      </c>
      <c r="H277" s="131">
        <v>138556</v>
      </c>
      <c r="I277" s="131">
        <v>130068</v>
      </c>
      <c r="J277" s="131">
        <v>169114</v>
      </c>
      <c r="K277" s="131">
        <v>195252</v>
      </c>
      <c r="L277" s="131">
        <v>217114</v>
      </c>
      <c r="M277" s="132">
        <v>261063</v>
      </c>
      <c r="N277" s="132">
        <v>239764</v>
      </c>
      <c r="O277" s="89">
        <f t="shared" si="63"/>
        <v>2022396</v>
      </c>
    </row>
    <row r="278" spans="1:15" s="41" customFormat="1" ht="16.5" customHeight="1" hidden="1">
      <c r="A278" s="183"/>
      <c r="B278" s="163" t="s">
        <v>99</v>
      </c>
      <c r="C278" s="132">
        <v>201730</v>
      </c>
      <c r="D278" s="132">
        <v>204431</v>
      </c>
      <c r="E278" s="140">
        <v>201730</v>
      </c>
      <c r="F278" s="140">
        <v>204431</v>
      </c>
      <c r="G278" s="140">
        <v>211600</v>
      </c>
      <c r="H278" s="140">
        <v>239764</v>
      </c>
      <c r="I278" s="140">
        <v>221953</v>
      </c>
      <c r="J278" s="140">
        <v>193162</v>
      </c>
      <c r="K278" s="140">
        <v>174917</v>
      </c>
      <c r="L278" s="140">
        <v>181058</v>
      </c>
      <c r="M278" s="130">
        <v>245695</v>
      </c>
      <c r="N278" s="130">
        <v>257800</v>
      </c>
      <c r="O278" s="89">
        <f t="shared" si="63"/>
        <v>2538271</v>
      </c>
    </row>
    <row r="279" spans="1:15" s="104" customFormat="1" ht="16.5" customHeight="1" hidden="1">
      <c r="A279" s="183"/>
      <c r="B279" s="164" t="s">
        <v>107</v>
      </c>
      <c r="C279" s="150">
        <v>246949</v>
      </c>
      <c r="D279" s="150">
        <v>130313</v>
      </c>
      <c r="E279" s="150">
        <v>233414</v>
      </c>
      <c r="F279" s="150">
        <v>221300</v>
      </c>
      <c r="G279" s="150">
        <v>209944</v>
      </c>
      <c r="H279" s="150">
        <v>252897</v>
      </c>
      <c r="I279" s="150">
        <v>230681</v>
      </c>
      <c r="J279" s="150">
        <v>237754</v>
      </c>
      <c r="K279" s="150">
        <v>286092</v>
      </c>
      <c r="L279" s="150">
        <v>291300</v>
      </c>
      <c r="M279" s="150">
        <v>282860</v>
      </c>
      <c r="N279" s="150">
        <v>279630</v>
      </c>
      <c r="O279" s="89">
        <f t="shared" si="63"/>
        <v>2903134</v>
      </c>
    </row>
    <row r="280" spans="1:15" s="16" customFormat="1" ht="16.5" customHeight="1" hidden="1">
      <c r="A280" s="183"/>
      <c r="B280" s="164" t="s">
        <v>110</v>
      </c>
      <c r="C280" s="150">
        <v>286236</v>
      </c>
      <c r="D280" s="150">
        <v>232546</v>
      </c>
      <c r="E280" s="150">
        <v>259536</v>
      </c>
      <c r="F280" s="150">
        <v>264213</v>
      </c>
      <c r="G280" s="150">
        <v>241741</v>
      </c>
      <c r="H280" s="150">
        <v>291702</v>
      </c>
      <c r="I280" s="150">
        <v>165674</v>
      </c>
      <c r="J280" s="150">
        <v>205025</v>
      </c>
      <c r="K280" s="150">
        <v>270643</v>
      </c>
      <c r="L280" s="150">
        <v>327806</v>
      </c>
      <c r="M280" s="150">
        <v>283214</v>
      </c>
      <c r="N280" s="150">
        <v>274936</v>
      </c>
      <c r="O280" s="89">
        <f t="shared" si="63"/>
        <v>3103272</v>
      </c>
    </row>
    <row r="281" spans="1:15" s="16" customFormat="1" ht="16.5" customHeight="1">
      <c r="A281" s="183"/>
      <c r="B281" s="161" t="s">
        <v>143</v>
      </c>
      <c r="C281" s="122">
        <v>9303</v>
      </c>
      <c r="D281" s="122">
        <v>6366</v>
      </c>
      <c r="E281" s="122">
        <v>9656</v>
      </c>
      <c r="F281" s="122">
        <v>7470</v>
      </c>
      <c r="G281" s="122">
        <v>8799</v>
      </c>
      <c r="H281" s="122">
        <v>8442</v>
      </c>
      <c r="I281" s="122">
        <v>2724</v>
      </c>
      <c r="J281" s="122">
        <v>3139</v>
      </c>
      <c r="K281" s="122">
        <v>4264</v>
      </c>
      <c r="L281" s="122">
        <v>9081</v>
      </c>
      <c r="M281" s="122">
        <v>12097</v>
      </c>
      <c r="N281" s="122">
        <v>11163</v>
      </c>
      <c r="O281" s="88">
        <f t="shared" si="63"/>
        <v>92504</v>
      </c>
    </row>
    <row r="282" spans="1:20" s="16" customFormat="1" ht="16.5">
      <c r="A282" s="183"/>
      <c r="B282" s="165" t="s">
        <v>159</v>
      </c>
      <c r="C282" s="150">
        <v>9812</v>
      </c>
      <c r="D282" s="150">
        <v>5598</v>
      </c>
      <c r="E282" s="150">
        <v>10528</v>
      </c>
      <c r="F282" s="150">
        <v>9096</v>
      </c>
      <c r="G282" s="150">
        <v>14499</v>
      </c>
      <c r="H282" s="150">
        <v>10794</v>
      </c>
      <c r="I282" s="150">
        <v>4578</v>
      </c>
      <c r="J282" s="150">
        <v>4595</v>
      </c>
      <c r="K282" s="150">
        <v>6372</v>
      </c>
      <c r="L282" s="150">
        <v>7996</v>
      </c>
      <c r="M282" s="150"/>
      <c r="N282" s="150"/>
      <c r="O282" s="89">
        <f>SUM(C274:N274)</f>
        <v>83451</v>
      </c>
      <c r="S282" s="110"/>
      <c r="T282" s="110"/>
    </row>
    <row r="283" spans="1:15" s="16" customFormat="1" ht="16.5">
      <c r="A283" s="173" t="s">
        <v>94</v>
      </c>
      <c r="B283" s="164" t="s">
        <v>116</v>
      </c>
      <c r="C283" s="150">
        <v>289661</v>
      </c>
      <c r="D283" s="150">
        <v>293589</v>
      </c>
      <c r="E283" s="150">
        <v>272267</v>
      </c>
      <c r="F283" s="150">
        <v>300157</v>
      </c>
      <c r="G283" s="150">
        <v>273858</v>
      </c>
      <c r="H283" s="150">
        <v>233735</v>
      </c>
      <c r="I283" s="150">
        <v>232530</v>
      </c>
      <c r="J283" s="150">
        <v>182794</v>
      </c>
      <c r="K283" s="150">
        <v>168214</v>
      </c>
      <c r="L283" s="150">
        <v>181089</v>
      </c>
      <c r="M283" s="150">
        <v>196811</v>
      </c>
      <c r="N283" s="150">
        <v>178602</v>
      </c>
      <c r="O283" s="89">
        <f t="shared" si="63"/>
        <v>2803307</v>
      </c>
    </row>
    <row r="284" spans="1:16" s="16" customFormat="1" ht="16.5">
      <c r="A284" s="174"/>
      <c r="B284" s="164" t="s">
        <v>120</v>
      </c>
      <c r="C284" s="150">
        <v>96637</v>
      </c>
      <c r="D284" s="150">
        <v>66341</v>
      </c>
      <c r="E284" s="150">
        <v>96987</v>
      </c>
      <c r="F284" s="150">
        <v>80831</v>
      </c>
      <c r="G284" s="150">
        <v>98775</v>
      </c>
      <c r="H284" s="150">
        <v>96130</v>
      </c>
      <c r="I284" s="150">
        <v>53203</v>
      </c>
      <c r="J284" s="150">
        <v>63516</v>
      </c>
      <c r="K284" s="150">
        <v>62392</v>
      </c>
      <c r="L284" s="150">
        <v>100428</v>
      </c>
      <c r="M284" s="150">
        <v>105440</v>
      </c>
      <c r="N284" s="150">
        <v>114290</v>
      </c>
      <c r="O284" s="89">
        <f t="shared" si="63"/>
        <v>1034970</v>
      </c>
      <c r="P284" s="152"/>
    </row>
    <row r="285" spans="1:16" s="16" customFormat="1" ht="16.5">
      <c r="A285" s="174"/>
      <c r="B285" s="164" t="s">
        <v>122</v>
      </c>
      <c r="C285" s="150">
        <v>98509</v>
      </c>
      <c r="D285" s="150">
        <v>45355</v>
      </c>
      <c r="E285" s="150">
        <v>97820</v>
      </c>
      <c r="F285" s="150">
        <v>81978</v>
      </c>
      <c r="G285" s="150">
        <v>103399</v>
      </c>
      <c r="H285" s="150">
        <v>88885</v>
      </c>
      <c r="I285" s="150">
        <v>45524</v>
      </c>
      <c r="J285" s="150">
        <v>45490</v>
      </c>
      <c r="K285" s="150">
        <v>60521</v>
      </c>
      <c r="L285" s="150">
        <v>90733</v>
      </c>
      <c r="M285" s="150">
        <v>99644</v>
      </c>
      <c r="N285" s="150">
        <v>99221</v>
      </c>
      <c r="O285" s="89">
        <f t="shared" si="63"/>
        <v>957079</v>
      </c>
      <c r="P285" s="152"/>
    </row>
    <row r="286" spans="1:16" s="16" customFormat="1" ht="16.5">
      <c r="A286" s="174"/>
      <c r="B286" s="164" t="s">
        <v>126</v>
      </c>
      <c r="C286" s="150">
        <v>93510</v>
      </c>
      <c r="D286" s="150">
        <v>42082</v>
      </c>
      <c r="E286" s="150">
        <v>89150</v>
      </c>
      <c r="F286" s="150">
        <v>70567</v>
      </c>
      <c r="G286" s="150">
        <v>95647</v>
      </c>
      <c r="H286" s="150">
        <v>93268</v>
      </c>
      <c r="I286" s="150">
        <v>75409</v>
      </c>
      <c r="J286" s="150">
        <v>86225</v>
      </c>
      <c r="K286" s="150">
        <v>113107</v>
      </c>
      <c r="L286" s="150">
        <v>130773</v>
      </c>
      <c r="M286" s="150">
        <v>124247</v>
      </c>
      <c r="N286" s="150">
        <v>115027</v>
      </c>
      <c r="O286" s="89">
        <f>SUM(C286:N286)</f>
        <v>1129012</v>
      </c>
      <c r="P286" s="152"/>
    </row>
    <row r="287" spans="1:16" s="16" customFormat="1" ht="16.5">
      <c r="A287" s="174"/>
      <c r="B287" s="164" t="s">
        <v>133</v>
      </c>
      <c r="C287" s="150">
        <v>109859</v>
      </c>
      <c r="D287" s="150">
        <v>68140</v>
      </c>
      <c r="E287" s="150">
        <v>111417</v>
      </c>
      <c r="F287" s="150">
        <v>95176</v>
      </c>
      <c r="G287" s="150">
        <v>109159</v>
      </c>
      <c r="H287" s="150">
        <v>98062</v>
      </c>
      <c r="I287" s="150">
        <v>44280</v>
      </c>
      <c r="J287" s="150">
        <v>47045</v>
      </c>
      <c r="K287" s="150">
        <v>82630</v>
      </c>
      <c r="L287" s="150">
        <v>116609</v>
      </c>
      <c r="M287" s="150">
        <v>136702</v>
      </c>
      <c r="N287" s="150">
        <v>113651</v>
      </c>
      <c r="O287" s="89">
        <f>SUM(C287:N287)</f>
        <v>1132730</v>
      </c>
      <c r="P287" s="152"/>
    </row>
    <row r="288" spans="1:20" s="16" customFormat="1" ht="16.5" customHeight="1" hidden="1">
      <c r="A288" s="174"/>
      <c r="B288" s="91" t="s">
        <v>68</v>
      </c>
      <c r="C288" s="150"/>
      <c r="D288" s="150"/>
      <c r="E288" s="150"/>
      <c r="F288" s="150">
        <f aca="true" t="shared" si="64" ref="F288:N288">D264/400000</f>
        <v>0.00769</v>
      </c>
      <c r="G288" s="150">
        <f t="shared" si="64"/>
        <v>0.009435</v>
      </c>
      <c r="H288" s="150">
        <f t="shared" si="64"/>
        <v>0.009025</v>
      </c>
      <c r="I288" s="150">
        <f t="shared" si="64"/>
        <v>0.0121925</v>
      </c>
      <c r="J288" s="150">
        <f t="shared" si="64"/>
        <v>0.0079825</v>
      </c>
      <c r="K288" s="150">
        <f t="shared" si="64"/>
        <v>0.0115475</v>
      </c>
      <c r="L288" s="150">
        <f t="shared" si="64"/>
        <v>0.010425</v>
      </c>
      <c r="M288" s="150">
        <f t="shared" si="64"/>
        <v>0.018115</v>
      </c>
      <c r="N288" s="150">
        <f t="shared" si="64"/>
        <v>0.03274</v>
      </c>
      <c r="O288" s="89">
        <f aca="true" t="shared" si="65" ref="O288:O296">SUM(C288:N288)</f>
        <v>0.1191525</v>
      </c>
      <c r="Q288" s="110"/>
      <c r="R288" s="110"/>
      <c r="S288" s="110"/>
      <c r="T288" s="110"/>
    </row>
    <row r="289" spans="1:20" s="16" customFormat="1" ht="16.5">
      <c r="A289" s="174"/>
      <c r="B289" s="164" t="s">
        <v>134</v>
      </c>
      <c r="C289" s="150">
        <v>122755</v>
      </c>
      <c r="D289" s="150">
        <v>87291</v>
      </c>
      <c r="E289" s="150">
        <v>127017</v>
      </c>
      <c r="F289" s="150">
        <v>100622</v>
      </c>
      <c r="G289" s="150">
        <v>116670</v>
      </c>
      <c r="H289" s="150">
        <v>112358</v>
      </c>
      <c r="I289" s="150">
        <v>43314</v>
      </c>
      <c r="J289" s="150">
        <v>56565</v>
      </c>
      <c r="K289" s="150">
        <v>78965</v>
      </c>
      <c r="L289" s="150">
        <v>120075</v>
      </c>
      <c r="M289" s="150">
        <v>156493</v>
      </c>
      <c r="N289" s="150">
        <v>145215</v>
      </c>
      <c r="O289" s="89">
        <f t="shared" si="65"/>
        <v>1267340</v>
      </c>
      <c r="Q289" s="110"/>
      <c r="R289" s="110"/>
      <c r="S289" s="110"/>
      <c r="T289" s="110"/>
    </row>
    <row r="290" spans="1:20" s="16" customFormat="1" ht="16.5">
      <c r="A290" s="175"/>
      <c r="B290" s="164" t="s">
        <v>145</v>
      </c>
      <c r="C290" s="150">
        <v>128901</v>
      </c>
      <c r="D290" s="150">
        <v>78017</v>
      </c>
      <c r="E290" s="150">
        <v>137547</v>
      </c>
      <c r="F290" s="150">
        <v>120255</v>
      </c>
      <c r="G290" s="150">
        <v>185497</v>
      </c>
      <c r="H290" s="150">
        <v>140759</v>
      </c>
      <c r="I290" s="150">
        <v>65701</v>
      </c>
      <c r="J290" s="150">
        <v>79216</v>
      </c>
      <c r="K290" s="150">
        <v>112851</v>
      </c>
      <c r="L290" s="150">
        <v>138957</v>
      </c>
      <c r="M290" s="150"/>
      <c r="N290" s="150"/>
      <c r="O290" s="89">
        <f>SUM(C282:N282)</f>
        <v>83868</v>
      </c>
      <c r="S290" s="110"/>
      <c r="T290" s="110"/>
    </row>
    <row r="291" spans="1:20" s="16" customFormat="1" ht="16.5" hidden="1">
      <c r="A291" s="72"/>
      <c r="B291" s="72"/>
      <c r="C291" s="72"/>
      <c r="D291" s="72"/>
      <c r="E291" s="134" t="s">
        <v>101</v>
      </c>
      <c r="F291" s="72"/>
      <c r="G291" s="72"/>
      <c r="H291" s="72"/>
      <c r="I291" s="72"/>
      <c r="J291" s="72"/>
      <c r="K291" s="72"/>
      <c r="L291" s="72"/>
      <c r="M291" s="72"/>
      <c r="N291" s="72"/>
      <c r="O291" s="89">
        <f t="shared" si="65"/>
        <v>0</v>
      </c>
      <c r="S291" s="110"/>
      <c r="T291" s="110"/>
    </row>
    <row r="292" spans="1:15" s="39" customFormat="1" ht="16.5" hidden="1">
      <c r="A292" s="72"/>
      <c r="B292" s="72" t="s">
        <v>69</v>
      </c>
      <c r="C292" s="72">
        <v>12922.37</v>
      </c>
      <c r="D292" s="72"/>
      <c r="E292" s="133">
        <f>30710/28000</f>
        <v>1.0967857142857143</v>
      </c>
      <c r="F292" s="133">
        <f>28955/28000</f>
        <v>1.034107142857143</v>
      </c>
      <c r="G292" s="133">
        <f>40878/28000</f>
        <v>1.4599285714285715</v>
      </c>
      <c r="H292" s="133">
        <f>36374/28000</f>
        <v>1.2990714285714287</v>
      </c>
      <c r="I292" s="133">
        <f>54081/28000</f>
        <v>1.9314642857142856</v>
      </c>
      <c r="J292" s="133">
        <f>54081/28000</f>
        <v>1.9314642857142856</v>
      </c>
      <c r="K292" s="133"/>
      <c r="L292" s="133"/>
      <c r="M292" s="133"/>
      <c r="N292" s="133"/>
      <c r="O292" s="89">
        <f t="shared" si="65"/>
        <v>12931.122821428571</v>
      </c>
    </row>
    <row r="293" spans="1:15" ht="16.5" hidden="1">
      <c r="A293" s="91" t="s">
        <v>31</v>
      </c>
      <c r="B293" s="92" t="s">
        <v>33</v>
      </c>
      <c r="C293" s="72">
        <v>174149.04</v>
      </c>
      <c r="D293" s="72"/>
      <c r="E293" s="72"/>
      <c r="F293" s="114"/>
      <c r="G293" s="115"/>
      <c r="H293" s="115"/>
      <c r="I293" s="115"/>
      <c r="J293" s="115"/>
      <c r="K293" s="115"/>
      <c r="L293" s="115"/>
      <c r="M293" s="114"/>
      <c r="N293" s="72"/>
      <c r="O293" s="89">
        <f t="shared" si="65"/>
        <v>174149.04</v>
      </c>
    </row>
    <row r="294" spans="1:15" ht="16.5" hidden="1">
      <c r="A294" s="91" t="s">
        <v>32</v>
      </c>
      <c r="B294" s="92" t="s">
        <v>34</v>
      </c>
      <c r="C294" s="72">
        <v>181480.02</v>
      </c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89">
        <f t="shared" si="65"/>
        <v>181480.02</v>
      </c>
    </row>
    <row r="295" spans="1:15" s="41" customFormat="1" ht="17.25">
      <c r="A295" s="167" t="s">
        <v>162</v>
      </c>
      <c r="B295" s="168" t="s">
        <v>161</v>
      </c>
      <c r="C295" s="168" t="s">
        <v>161</v>
      </c>
      <c r="D295" s="168" t="s">
        <v>161</v>
      </c>
      <c r="E295" s="168" t="s">
        <v>161</v>
      </c>
      <c r="F295" s="168" t="s">
        <v>161</v>
      </c>
      <c r="G295" s="168" t="s">
        <v>161</v>
      </c>
      <c r="H295" s="168" t="s">
        <v>161</v>
      </c>
      <c r="I295" s="168" t="s">
        <v>161</v>
      </c>
      <c r="J295" s="168" t="s">
        <v>161</v>
      </c>
      <c r="K295" s="168" t="s">
        <v>161</v>
      </c>
      <c r="L295" s="168" t="s">
        <v>161</v>
      </c>
      <c r="M295" s="168" t="s">
        <v>161</v>
      </c>
      <c r="N295" s="168" t="s">
        <v>161</v>
      </c>
      <c r="O295" s="88">
        <f t="shared" si="65"/>
        <v>0</v>
      </c>
    </row>
    <row r="296" spans="1:15" s="41" customFormat="1" ht="16.5">
      <c r="A296" s="168" t="s">
        <v>95</v>
      </c>
      <c r="B296" s="169" t="s">
        <v>159</v>
      </c>
      <c r="C296" s="170">
        <v>0</v>
      </c>
      <c r="D296" s="170">
        <v>282</v>
      </c>
      <c r="E296" s="170">
        <v>523</v>
      </c>
      <c r="F296" s="170">
        <v>491</v>
      </c>
      <c r="G296" s="170">
        <v>632</v>
      </c>
      <c r="H296" s="170">
        <v>568</v>
      </c>
      <c r="I296" s="170">
        <v>445</v>
      </c>
      <c r="J296" s="170">
        <v>716</v>
      </c>
      <c r="K296" s="170">
        <v>757</v>
      </c>
      <c r="L296" s="170">
        <v>554</v>
      </c>
      <c r="M296" s="170">
        <v>0</v>
      </c>
      <c r="N296" s="170">
        <v>0</v>
      </c>
      <c r="O296" s="88">
        <f t="shared" si="65"/>
        <v>4968</v>
      </c>
    </row>
    <row r="297" spans="1:20" s="16" customFormat="1" ht="16.5">
      <c r="A297" s="168" t="s">
        <v>94</v>
      </c>
      <c r="B297" s="171" t="s">
        <v>164</v>
      </c>
      <c r="C297" s="172">
        <v>1446</v>
      </c>
      <c r="D297" s="172">
        <v>4416</v>
      </c>
      <c r="E297" s="172">
        <v>7456</v>
      </c>
      <c r="F297" s="172">
        <v>7060</v>
      </c>
      <c r="G297" s="172">
        <v>8843</v>
      </c>
      <c r="H297" s="172">
        <v>8033</v>
      </c>
      <c r="I297" s="172">
        <v>6479</v>
      </c>
      <c r="J297" s="172">
        <v>9905</v>
      </c>
      <c r="K297" s="172">
        <v>10425</v>
      </c>
      <c r="L297" s="172">
        <v>7586</v>
      </c>
      <c r="M297" s="172">
        <v>0</v>
      </c>
      <c r="N297" s="172">
        <v>0</v>
      </c>
      <c r="O297" s="89">
        <f>SUM(C297:N297)</f>
        <v>71649</v>
      </c>
      <c r="S297" s="110"/>
      <c r="T297" s="110"/>
    </row>
    <row r="298" spans="1:15" s="41" customFormat="1" ht="16.5">
      <c r="A298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</row>
    <row r="299" spans="1:15" s="39" customFormat="1" ht="16.5">
      <c r="A299"/>
      <c r="B299"/>
      <c r="C299" t="s">
        <v>102</v>
      </c>
      <c r="D299"/>
      <c r="E299" s="13"/>
      <c r="F299" s="135"/>
      <c r="G299" s="135"/>
      <c r="H299" s="135"/>
      <c r="I299" s="135"/>
      <c r="J299" s="135"/>
      <c r="K299" s="135"/>
      <c r="L299" s="135"/>
      <c r="M299" s="13"/>
      <c r="N299"/>
      <c r="O299" s="136"/>
    </row>
    <row r="300" spans="1:15" s="39" customFormat="1" ht="16.5" customHeight="1" hidden="1">
      <c r="A300"/>
      <c r="B300">
        <v>95</v>
      </c>
      <c r="C300" s="137">
        <f aca="true" t="shared" si="66" ref="C300:N300">C212/27500</f>
        <v>1.9905454545454546</v>
      </c>
      <c r="D300" s="137">
        <f t="shared" si="66"/>
        <v>2.081381818181818</v>
      </c>
      <c r="E300" s="137">
        <f t="shared" si="66"/>
        <v>1.477818181818182</v>
      </c>
      <c r="F300" s="137">
        <f t="shared" si="66"/>
        <v>1.4408363636363637</v>
      </c>
      <c r="G300" s="137">
        <f t="shared" si="66"/>
        <v>1.6433818181818183</v>
      </c>
      <c r="H300" s="137">
        <f t="shared" si="66"/>
        <v>1.7314909090909092</v>
      </c>
      <c r="I300" s="137">
        <f t="shared" si="66"/>
        <v>1.1315636363636363</v>
      </c>
      <c r="J300" s="137">
        <f t="shared" si="66"/>
        <v>1.1857454545454544</v>
      </c>
      <c r="K300" s="137">
        <f t="shared" si="66"/>
        <v>1.0582181818181817</v>
      </c>
      <c r="L300" s="137">
        <f t="shared" si="66"/>
        <v>1.5682909090909092</v>
      </c>
      <c r="M300" s="137">
        <f t="shared" si="66"/>
        <v>1.4091636363636364</v>
      </c>
      <c r="N300" s="137">
        <f t="shared" si="66"/>
        <v>1.4921818181818183</v>
      </c>
      <c r="O300" s="136"/>
    </row>
    <row r="301" spans="1:15" s="39" customFormat="1" ht="16.5" customHeight="1" hidden="1">
      <c r="A301"/>
      <c r="B301">
        <v>96</v>
      </c>
      <c r="C301" s="137">
        <f aca="true" t="shared" si="67" ref="C301:N301">C213/27500</f>
        <v>1.7352727272727273</v>
      </c>
      <c r="D301" s="137">
        <f t="shared" si="67"/>
        <v>1.1362181818181818</v>
      </c>
      <c r="E301" s="137">
        <f t="shared" si="67"/>
        <v>0.9505090909090909</v>
      </c>
      <c r="F301" s="137">
        <f t="shared" si="67"/>
        <v>1.3660727272727273</v>
      </c>
      <c r="G301" s="137">
        <f t="shared" si="67"/>
        <v>1.4330909090909092</v>
      </c>
      <c r="H301" s="137">
        <f t="shared" si="67"/>
        <v>1.4047636363636364</v>
      </c>
      <c r="I301" s="137">
        <f t="shared" si="67"/>
        <v>1.5632363636363635</v>
      </c>
      <c r="J301" s="137">
        <f t="shared" si="67"/>
        <v>1.1330909090909091</v>
      </c>
      <c r="K301" s="137">
        <f t="shared" si="67"/>
        <v>0.8804</v>
      </c>
      <c r="L301" s="137">
        <f t="shared" si="67"/>
        <v>2.243490909090909</v>
      </c>
      <c r="M301" s="137">
        <f t="shared" si="67"/>
        <v>1.6893454545454545</v>
      </c>
      <c r="N301" s="137">
        <f t="shared" si="67"/>
        <v>2.0107636363636363</v>
      </c>
      <c r="O301" s="136"/>
    </row>
    <row r="302" spans="2:15" ht="16.5" customHeight="1" hidden="1">
      <c r="B302">
        <v>97</v>
      </c>
      <c r="C302" s="137">
        <f aca="true" t="shared" si="68" ref="C302:N302">C214/27500</f>
        <v>1.8212727272727274</v>
      </c>
      <c r="D302" s="137">
        <f t="shared" si="68"/>
        <v>1.1899636363636363</v>
      </c>
      <c r="E302" s="137">
        <f t="shared" si="68"/>
        <v>1.4219636363636363</v>
      </c>
      <c r="F302" s="137">
        <f t="shared" si="68"/>
        <v>1.5405818181818183</v>
      </c>
      <c r="G302" s="137">
        <f t="shared" si="68"/>
        <v>1.5338545454545454</v>
      </c>
      <c r="H302" s="137">
        <f t="shared" si="68"/>
        <v>1.9048363636363637</v>
      </c>
      <c r="I302" s="137">
        <f t="shared" si="68"/>
        <v>1.3140727272727273</v>
      </c>
      <c r="J302" s="137">
        <f t="shared" si="68"/>
        <v>1.3180363636363637</v>
      </c>
      <c r="K302" s="137">
        <f t="shared" si="68"/>
        <v>1.5072</v>
      </c>
      <c r="L302" s="137">
        <f t="shared" si="68"/>
        <v>1.721309090909091</v>
      </c>
      <c r="M302" s="137">
        <f t="shared" si="68"/>
        <v>1.7210545454545454</v>
      </c>
      <c r="N302" s="137">
        <f t="shared" si="68"/>
        <v>1.4976363636363637</v>
      </c>
      <c r="O302" s="136"/>
    </row>
    <row r="303" spans="2:15" ht="16.5" customHeight="1" hidden="1">
      <c r="B303">
        <v>98</v>
      </c>
      <c r="C303" s="137">
        <f aca="true" t="shared" si="69" ref="C303:N303">C215/27500</f>
        <v>1.4264727272727273</v>
      </c>
      <c r="D303" s="137">
        <f t="shared" si="69"/>
        <v>1.052909090909091</v>
      </c>
      <c r="E303" s="137">
        <f t="shared" si="69"/>
        <v>1.4864727272727272</v>
      </c>
      <c r="F303" s="137">
        <f t="shared" si="69"/>
        <v>1.3226909090909091</v>
      </c>
      <c r="G303" s="137">
        <f t="shared" si="69"/>
        <v>1.9665818181818182</v>
      </c>
      <c r="H303" s="137">
        <f t="shared" si="69"/>
        <v>1.7426181818181818</v>
      </c>
      <c r="I303" s="137">
        <f t="shared" si="69"/>
        <v>1.3030181818181819</v>
      </c>
      <c r="J303" s="137">
        <f t="shared" si="69"/>
        <v>1.1884363636363637</v>
      </c>
      <c r="K303" s="137">
        <f t="shared" si="69"/>
        <v>1.5052</v>
      </c>
      <c r="L303" s="137">
        <f t="shared" si="69"/>
        <v>1.866290909090909</v>
      </c>
      <c r="M303" s="137">
        <f t="shared" si="69"/>
        <v>1.664909090909091</v>
      </c>
      <c r="N303" s="137">
        <f t="shared" si="69"/>
        <v>1.6604727272727273</v>
      </c>
      <c r="O303" s="136"/>
    </row>
    <row r="304" spans="1:15" ht="16.5" customHeight="1" hidden="1">
      <c r="A304" s="173"/>
      <c r="B304">
        <v>99</v>
      </c>
      <c r="C304" s="137">
        <f aca="true" t="shared" si="70" ref="C304:N304">C216/27500</f>
        <v>1.4087272727272728</v>
      </c>
      <c r="D304" s="137">
        <f t="shared" si="70"/>
        <v>0.8804727272727273</v>
      </c>
      <c r="E304" s="137">
        <f t="shared" si="70"/>
        <v>1.5990545454545455</v>
      </c>
      <c r="F304" s="137">
        <f t="shared" si="70"/>
        <v>1.3433818181818182</v>
      </c>
      <c r="G304" s="137">
        <f t="shared" si="70"/>
        <v>1.5699636363636364</v>
      </c>
      <c r="H304" s="137">
        <f t="shared" si="70"/>
        <v>1.7007272727272726</v>
      </c>
      <c r="I304" s="137">
        <f t="shared" si="70"/>
        <v>1.322618181818182</v>
      </c>
      <c r="J304" s="137">
        <f t="shared" si="70"/>
        <v>1.2666545454545455</v>
      </c>
      <c r="K304" s="137">
        <f t="shared" si="70"/>
        <v>1.4220363636363635</v>
      </c>
      <c r="L304" s="137">
        <f t="shared" si="70"/>
        <v>1.6298545454545454</v>
      </c>
      <c r="M304" s="137">
        <f t="shared" si="70"/>
        <v>1.6835272727272728</v>
      </c>
      <c r="N304" s="137">
        <f t="shared" si="70"/>
        <v>1.4600363636363636</v>
      </c>
      <c r="O304" s="136"/>
    </row>
    <row r="305" spans="1:15" ht="16.5" customHeight="1" hidden="1">
      <c r="A305" s="174"/>
      <c r="B305">
        <v>100</v>
      </c>
      <c r="C305" s="137">
        <f aca="true" t="shared" si="71" ref="C305:N305">C217/27500</f>
        <v>1.6619272727272727</v>
      </c>
      <c r="D305" s="137">
        <f t="shared" si="71"/>
        <v>1.1426545454545454</v>
      </c>
      <c r="E305" s="137">
        <f t="shared" si="71"/>
        <v>1.4966545454545455</v>
      </c>
      <c r="F305" s="137">
        <f t="shared" si="71"/>
        <v>1.3052</v>
      </c>
      <c r="G305" s="137">
        <f t="shared" si="71"/>
        <v>1.4652363636363637</v>
      </c>
      <c r="H305" s="137">
        <f t="shared" si="71"/>
        <v>1.6910545454545454</v>
      </c>
      <c r="I305" s="137">
        <f t="shared" si="71"/>
        <v>1.124109090909091</v>
      </c>
      <c r="J305" s="137">
        <f t="shared" si="71"/>
        <v>1.2202181818181819</v>
      </c>
      <c r="K305" s="137">
        <f t="shared" si="71"/>
        <v>1.5795272727272727</v>
      </c>
      <c r="L305" s="137">
        <f t="shared" si="71"/>
        <v>1.688909090909091</v>
      </c>
      <c r="M305" s="137">
        <f t="shared" si="71"/>
        <v>1.9564727272727274</v>
      </c>
      <c r="N305" s="137">
        <f t="shared" si="71"/>
        <v>1.7860727272727273</v>
      </c>
      <c r="O305" s="136"/>
    </row>
    <row r="306" spans="2:15" ht="16.5">
      <c r="B306" s="136" t="s">
        <v>118</v>
      </c>
      <c r="C306" s="137">
        <f aca="true" t="shared" si="72" ref="C306:N306">C218/27500</f>
        <v>1.735818181818182</v>
      </c>
      <c r="D306" s="137">
        <f t="shared" si="72"/>
        <v>1.6592727272727272</v>
      </c>
      <c r="E306" s="137">
        <f t="shared" si="72"/>
        <v>1.7121090909090908</v>
      </c>
      <c r="F306" s="137">
        <f t="shared" si="72"/>
        <v>1.775309090909091</v>
      </c>
      <c r="G306" s="137">
        <f t="shared" si="72"/>
        <v>1.7213818181818181</v>
      </c>
      <c r="H306" s="137">
        <f t="shared" si="72"/>
        <v>1.557709090909091</v>
      </c>
      <c r="I306" s="137">
        <f t="shared" si="72"/>
        <v>1.4693454545454545</v>
      </c>
      <c r="J306" s="137">
        <f t="shared" si="72"/>
        <v>1.4574909090909092</v>
      </c>
      <c r="K306" s="137">
        <f t="shared" si="72"/>
        <v>1.6497818181818182</v>
      </c>
      <c r="L306" s="137">
        <f t="shared" si="72"/>
        <v>1.913418181818182</v>
      </c>
      <c r="M306" s="137">
        <f t="shared" si="72"/>
        <v>2.0289454545454544</v>
      </c>
      <c r="N306" s="137">
        <f t="shared" si="72"/>
        <v>1.9356363636363636</v>
      </c>
      <c r="O306" s="136"/>
    </row>
    <row r="307" spans="2:15" ht="16.5">
      <c r="B307" s="136" t="s">
        <v>121</v>
      </c>
      <c r="C307" s="137">
        <f aca="true" t="shared" si="73" ref="C307:N307">C219/27500</f>
        <v>1.754218181818182</v>
      </c>
      <c r="D307" s="137">
        <f t="shared" si="73"/>
        <v>1.2233454545454545</v>
      </c>
      <c r="E307" s="137">
        <f t="shared" si="73"/>
        <v>1.843490909090909</v>
      </c>
      <c r="F307" s="137">
        <f t="shared" si="73"/>
        <v>1.7585090909090908</v>
      </c>
      <c r="G307" s="137">
        <f t="shared" si="73"/>
        <v>1.7153454545454545</v>
      </c>
      <c r="H307" s="137">
        <f t="shared" si="73"/>
        <v>1.9387272727272726</v>
      </c>
      <c r="I307" s="137">
        <f t="shared" si="73"/>
        <v>1.553490909090909</v>
      </c>
      <c r="J307" s="137">
        <f t="shared" si="73"/>
        <v>1.4852363636363637</v>
      </c>
      <c r="K307" s="137">
        <f t="shared" si="73"/>
        <v>1.4104727272727273</v>
      </c>
      <c r="L307" s="137">
        <f t="shared" si="73"/>
        <v>1.6492</v>
      </c>
      <c r="M307" s="137">
        <f t="shared" si="73"/>
        <v>1.574581818181818</v>
      </c>
      <c r="N307" s="137">
        <f t="shared" si="73"/>
        <v>1.6055636363636363</v>
      </c>
      <c r="O307" s="136"/>
    </row>
    <row r="308" spans="2:15" ht="16.5">
      <c r="B308" s="136" t="s">
        <v>123</v>
      </c>
      <c r="C308" s="137">
        <f aca="true" t="shared" si="74" ref="C308:N308">C220/27500</f>
        <v>1.4227636363636365</v>
      </c>
      <c r="D308" s="137">
        <f t="shared" si="74"/>
        <v>0.9507636363636364</v>
      </c>
      <c r="E308" s="137">
        <f t="shared" si="74"/>
        <v>1.422290909090909</v>
      </c>
      <c r="F308" s="137">
        <f t="shared" si="74"/>
        <v>1.4741454545454546</v>
      </c>
      <c r="G308" s="137">
        <f t="shared" si="74"/>
        <v>1.6204727272727273</v>
      </c>
      <c r="H308" s="137">
        <f t="shared" si="74"/>
        <v>1.6218181818181818</v>
      </c>
      <c r="I308" s="137">
        <f t="shared" si="74"/>
        <v>1.2670181818181818</v>
      </c>
      <c r="J308" s="137">
        <f t="shared" si="74"/>
        <v>1.380290909090909</v>
      </c>
      <c r="K308" s="137">
        <f t="shared" si="74"/>
        <v>1.3287272727272728</v>
      </c>
      <c r="L308" s="137">
        <f t="shared" si="74"/>
        <v>1.6979636363636363</v>
      </c>
      <c r="M308" s="137">
        <f t="shared" si="74"/>
        <v>1.8710909090909091</v>
      </c>
      <c r="N308" s="137">
        <f t="shared" si="74"/>
        <v>1.6854909090909092</v>
      </c>
      <c r="O308" s="136"/>
    </row>
    <row r="309" spans="2:15" ht="16.5">
      <c r="B309" s="136" t="s">
        <v>127</v>
      </c>
      <c r="C309" s="137">
        <f aca="true" t="shared" si="75" ref="C309:N309">C221/27500</f>
        <v>1.6414909090909091</v>
      </c>
      <c r="D309" s="137">
        <f t="shared" si="75"/>
        <v>0.8996727272727273</v>
      </c>
      <c r="E309" s="137">
        <f t="shared" si="75"/>
        <v>1.3549818181818183</v>
      </c>
      <c r="F309" s="137">
        <f t="shared" si="75"/>
        <v>1.5418181818181818</v>
      </c>
      <c r="G309" s="137">
        <f t="shared" si="75"/>
        <v>1.6385454545454545</v>
      </c>
      <c r="H309" s="137">
        <f t="shared" si="75"/>
        <v>1.634290909090909</v>
      </c>
      <c r="I309" s="137">
        <f t="shared" si="75"/>
        <v>1.3446909090909092</v>
      </c>
      <c r="J309" s="137">
        <f t="shared" si="75"/>
        <v>1.3249818181818183</v>
      </c>
      <c r="K309" s="137">
        <f t="shared" si="75"/>
        <v>1.369709090909091</v>
      </c>
      <c r="L309" s="137">
        <f t="shared" si="75"/>
        <v>1.6288363636363636</v>
      </c>
      <c r="M309" s="137">
        <f t="shared" si="75"/>
        <v>1.7376727272727273</v>
      </c>
      <c r="N309" s="137">
        <f t="shared" si="75"/>
        <v>1.4116727272727272</v>
      </c>
      <c r="O309" s="136"/>
    </row>
    <row r="310" spans="2:15" ht="16.5">
      <c r="B310" s="136" t="s">
        <v>131</v>
      </c>
      <c r="C310" s="137">
        <f aca="true" t="shared" si="76" ref="C310:N310">C222/27500</f>
        <v>1.3550909090909091</v>
      </c>
      <c r="D310" s="137">
        <f t="shared" si="76"/>
        <v>0.8193818181818182</v>
      </c>
      <c r="E310" s="137">
        <f t="shared" si="76"/>
        <v>1.2618909090909092</v>
      </c>
      <c r="F310" s="137">
        <f t="shared" si="76"/>
        <v>1.2478545454545455</v>
      </c>
      <c r="G310" s="137">
        <f t="shared" si="76"/>
        <v>1.3693818181818183</v>
      </c>
      <c r="H310" s="137">
        <f t="shared" si="76"/>
        <v>1.499090909090909</v>
      </c>
      <c r="I310" s="137">
        <f t="shared" si="76"/>
        <v>0.9867272727272727</v>
      </c>
      <c r="J310" s="137">
        <f t="shared" si="76"/>
        <v>1.1394181818181819</v>
      </c>
      <c r="K310" s="137">
        <f t="shared" si="76"/>
        <v>1.3179272727272728</v>
      </c>
      <c r="L310" s="137">
        <f t="shared" si="76"/>
        <v>1.5083272727272727</v>
      </c>
      <c r="M310" s="137">
        <f t="shared" si="76"/>
        <v>1.789490909090909</v>
      </c>
      <c r="N310" s="137">
        <f t="shared" si="76"/>
        <v>1.4268</v>
      </c>
      <c r="O310" s="136"/>
    </row>
    <row r="311" spans="2:15" ht="16.5">
      <c r="B311" s="136" t="s">
        <v>142</v>
      </c>
      <c r="C311" s="137">
        <f aca="true" t="shared" si="77" ref="C311:N311">C224/27500</f>
        <v>0</v>
      </c>
      <c r="D311" s="137">
        <f t="shared" si="77"/>
        <v>0</v>
      </c>
      <c r="E311" s="137">
        <f t="shared" si="77"/>
        <v>0</v>
      </c>
      <c r="F311" s="137">
        <f t="shared" si="77"/>
        <v>0</v>
      </c>
      <c r="G311" s="137">
        <f t="shared" si="77"/>
        <v>0</v>
      </c>
      <c r="H311" s="137">
        <f t="shared" si="77"/>
        <v>0</v>
      </c>
      <c r="I311" s="137">
        <f t="shared" si="77"/>
        <v>0</v>
      </c>
      <c r="J311" s="137">
        <f t="shared" si="77"/>
        <v>0</v>
      </c>
      <c r="K311" s="137">
        <f t="shared" si="77"/>
        <v>0</v>
      </c>
      <c r="L311" s="137">
        <f t="shared" si="77"/>
        <v>0</v>
      </c>
      <c r="M311" s="137">
        <f t="shared" si="77"/>
        <v>0</v>
      </c>
      <c r="N311" s="137">
        <f t="shared" si="77"/>
        <v>0</v>
      </c>
      <c r="O311" s="136"/>
    </row>
    <row r="312" spans="3:15" ht="16.5">
      <c r="C312" t="s">
        <v>103</v>
      </c>
      <c r="G312" s="40"/>
      <c r="H312" s="40"/>
      <c r="O312" s="136"/>
    </row>
    <row r="313" spans="2:15" ht="16.5" customHeight="1" hidden="1">
      <c r="B313">
        <v>95</v>
      </c>
      <c r="C313" s="138">
        <f aca="true" t="shared" si="78" ref="C313:N313">C238/1500</f>
        <v>0.4493333333333333</v>
      </c>
      <c r="D313" s="138">
        <f t="shared" si="78"/>
        <v>0.5333333333333333</v>
      </c>
      <c r="E313" s="138">
        <f t="shared" si="78"/>
        <v>0.2673333333333333</v>
      </c>
      <c r="F313" s="138">
        <f t="shared" si="78"/>
        <v>0.4866666666666667</v>
      </c>
      <c r="G313" s="138">
        <f t="shared" si="78"/>
        <v>0.5786666666666667</v>
      </c>
      <c r="H313" s="138">
        <f t="shared" si="78"/>
        <v>0.4666666666666667</v>
      </c>
      <c r="I313" s="138">
        <f t="shared" si="78"/>
        <v>0.312</v>
      </c>
      <c r="J313" s="138">
        <f t="shared" si="78"/>
        <v>0.7486666666666667</v>
      </c>
      <c r="K313" s="138">
        <f t="shared" si="78"/>
        <v>0.5226666666666666</v>
      </c>
      <c r="L313" s="138">
        <f t="shared" si="78"/>
        <v>0.608</v>
      </c>
      <c r="M313" s="138">
        <f t="shared" si="78"/>
        <v>0.5306666666666666</v>
      </c>
      <c r="N313" s="138">
        <f t="shared" si="78"/>
        <v>0.5293333333333333</v>
      </c>
      <c r="O313" s="136"/>
    </row>
    <row r="314" spans="2:15" ht="16.5" customHeight="1" hidden="1">
      <c r="B314">
        <v>96</v>
      </c>
      <c r="C314" s="138">
        <f aca="true" t="shared" si="79" ref="C314:N314">C239/1500</f>
        <v>0.48733333333333334</v>
      </c>
      <c r="D314" s="138">
        <f t="shared" si="79"/>
        <v>0.48733333333333334</v>
      </c>
      <c r="E314" s="138">
        <f t="shared" si="79"/>
        <v>0.16533333333333333</v>
      </c>
      <c r="F314" s="138">
        <f t="shared" si="79"/>
        <v>0.4053333333333333</v>
      </c>
      <c r="G314" s="138">
        <f t="shared" si="79"/>
        <v>0.54</v>
      </c>
      <c r="H314" s="138">
        <f t="shared" si="79"/>
        <v>0.46066666666666667</v>
      </c>
      <c r="I314" s="138">
        <f t="shared" si="79"/>
        <v>0.39466666666666667</v>
      </c>
      <c r="J314" s="138">
        <f t="shared" si="79"/>
        <v>0.35733333333333334</v>
      </c>
      <c r="K314" s="138">
        <f t="shared" si="79"/>
        <v>0.3993333333333333</v>
      </c>
      <c r="L314" s="138">
        <f t="shared" si="79"/>
        <v>0.3933333333333333</v>
      </c>
      <c r="M314" s="138">
        <f t="shared" si="79"/>
        <v>0.4166666666666667</v>
      </c>
      <c r="N314" s="138">
        <f t="shared" si="79"/>
        <v>0.4206666666666667</v>
      </c>
      <c r="O314" s="136"/>
    </row>
    <row r="315" spans="2:15" ht="16.5" customHeight="1" hidden="1">
      <c r="B315">
        <v>97</v>
      </c>
      <c r="C315" s="138">
        <f aca="true" t="shared" si="80" ref="C315:N315">C240/1500</f>
        <v>0.408</v>
      </c>
      <c r="D315" s="138">
        <f t="shared" si="80"/>
        <v>0.236</v>
      </c>
      <c r="E315" s="138">
        <f t="shared" si="80"/>
        <v>0.37066666666666664</v>
      </c>
      <c r="F315" s="138">
        <f t="shared" si="80"/>
        <v>0.3933333333333333</v>
      </c>
      <c r="G315" s="138">
        <f t="shared" si="80"/>
        <v>0.4886666666666667</v>
      </c>
      <c r="H315" s="138">
        <f t="shared" si="80"/>
        <v>0.47733333333333333</v>
      </c>
      <c r="I315" s="138">
        <f t="shared" si="80"/>
        <v>0.43866666666666665</v>
      </c>
      <c r="J315" s="138">
        <f t="shared" si="80"/>
        <v>0.42866666666666664</v>
      </c>
      <c r="K315" s="138">
        <f t="shared" si="80"/>
        <v>0.404</v>
      </c>
      <c r="L315" s="138">
        <f t="shared" si="80"/>
        <v>0.6086666666666667</v>
      </c>
      <c r="M315" s="138">
        <f t="shared" si="80"/>
        <v>0.524</v>
      </c>
      <c r="N315" s="138">
        <f t="shared" si="80"/>
        <v>0.5313333333333333</v>
      </c>
      <c r="O315" s="136"/>
    </row>
    <row r="316" spans="2:15" ht="16.5" hidden="1">
      <c r="B316">
        <v>98</v>
      </c>
      <c r="C316" s="138">
        <f aca="true" t="shared" si="81" ref="C316:N316">C241/1500</f>
        <v>0.3506666666666667</v>
      </c>
      <c r="D316" s="138">
        <f t="shared" si="81"/>
        <v>0.282</v>
      </c>
      <c r="E316" s="138">
        <f t="shared" si="81"/>
        <v>0.42533333333333334</v>
      </c>
      <c r="F316" s="138">
        <f t="shared" si="81"/>
        <v>0.4066666666666667</v>
      </c>
      <c r="G316" s="138">
        <f t="shared" si="81"/>
        <v>0.4786666666666667</v>
      </c>
      <c r="H316" s="138">
        <f t="shared" si="81"/>
        <v>0.44533333333333336</v>
      </c>
      <c r="I316" s="138">
        <f t="shared" si="81"/>
        <v>0.49066666666666664</v>
      </c>
      <c r="J316" s="138">
        <f t="shared" si="81"/>
        <v>0.49</v>
      </c>
      <c r="K316" s="138">
        <f t="shared" si="81"/>
        <v>0.44066666666666665</v>
      </c>
      <c r="L316" s="138">
        <f t="shared" si="81"/>
        <v>0.5233333333333333</v>
      </c>
      <c r="M316" s="138">
        <f t="shared" si="81"/>
        <v>0.48733333333333334</v>
      </c>
      <c r="N316" s="138">
        <f t="shared" si="81"/>
        <v>0.45866666666666667</v>
      </c>
      <c r="O316" s="136"/>
    </row>
    <row r="317" spans="2:15" ht="16.5" hidden="1">
      <c r="B317">
        <v>99</v>
      </c>
      <c r="C317" s="138">
        <f aca="true" t="shared" si="82" ref="C317:N317">C242/1500</f>
        <v>0.4206666666666667</v>
      </c>
      <c r="D317" s="138">
        <f t="shared" si="82"/>
        <v>0.25133333333333335</v>
      </c>
      <c r="E317" s="138">
        <f t="shared" si="82"/>
        <v>0.392</v>
      </c>
      <c r="F317" s="138">
        <f t="shared" si="82"/>
        <v>0.384</v>
      </c>
      <c r="G317" s="138">
        <f t="shared" si="82"/>
        <v>0.42533333333333334</v>
      </c>
      <c r="H317" s="138">
        <f t="shared" si="82"/>
        <v>0.4693333333333333</v>
      </c>
      <c r="I317" s="138">
        <f t="shared" si="82"/>
        <v>0.578</v>
      </c>
      <c r="J317" s="138">
        <f t="shared" si="82"/>
        <v>0.5713333333333334</v>
      </c>
      <c r="K317" s="138">
        <f t="shared" si="82"/>
        <v>0.542</v>
      </c>
      <c r="L317" s="138">
        <f t="shared" si="82"/>
        <v>0.6173333333333333</v>
      </c>
      <c r="M317" s="138">
        <f t="shared" si="82"/>
        <v>0.518</v>
      </c>
      <c r="N317" s="138">
        <f t="shared" si="82"/>
        <v>0.49733333333333335</v>
      </c>
      <c r="O317" s="136"/>
    </row>
    <row r="318" spans="2:15" ht="16.5" hidden="1">
      <c r="B318">
        <v>100</v>
      </c>
      <c r="C318" s="138">
        <f aca="true" t="shared" si="83" ref="C318:N318">C243/1500</f>
        <v>0.44866666666666666</v>
      </c>
      <c r="D318" s="138">
        <f t="shared" si="83"/>
        <v>0.2966666666666667</v>
      </c>
      <c r="E318" s="138">
        <f t="shared" si="83"/>
        <v>0.42133333333333334</v>
      </c>
      <c r="F318" s="138">
        <f t="shared" si="83"/>
        <v>0.43733333333333335</v>
      </c>
      <c r="G318" s="138">
        <f t="shared" si="83"/>
        <v>0.42866666666666664</v>
      </c>
      <c r="H318" s="138">
        <f t="shared" si="83"/>
        <v>0.522</v>
      </c>
      <c r="I318" s="138">
        <f t="shared" si="83"/>
        <v>0.542</v>
      </c>
      <c r="J318" s="138">
        <f t="shared" si="83"/>
        <v>0.5553333333333333</v>
      </c>
      <c r="K318" s="138">
        <f t="shared" si="83"/>
        <v>0.674</v>
      </c>
      <c r="L318" s="138">
        <f t="shared" si="83"/>
        <v>0.5786666666666667</v>
      </c>
      <c r="M318" s="138">
        <f t="shared" si="83"/>
        <v>0.548</v>
      </c>
      <c r="N318" s="138">
        <f t="shared" si="83"/>
        <v>0.5533333333333333</v>
      </c>
      <c r="O318" s="136"/>
    </row>
    <row r="319" spans="2:15" ht="16.5">
      <c r="B319" s="136" t="s">
        <v>118</v>
      </c>
      <c r="C319" s="138">
        <f aca="true" t="shared" si="84" ref="C319:N319">C244/1500</f>
        <v>0.35</v>
      </c>
      <c r="D319" s="138">
        <f t="shared" si="84"/>
        <v>0.31533333333333335</v>
      </c>
      <c r="E319" s="138">
        <f t="shared" si="84"/>
        <v>0.36866666666666664</v>
      </c>
      <c r="F319" s="138">
        <f t="shared" si="84"/>
        <v>0.42</v>
      </c>
      <c r="G319" s="138">
        <f t="shared" si="84"/>
        <v>0.4633333333333333</v>
      </c>
      <c r="H319" s="138">
        <f t="shared" si="84"/>
        <v>0.46266666666666667</v>
      </c>
      <c r="I319" s="138">
        <f t="shared" si="84"/>
        <v>0.4106666666666667</v>
      </c>
      <c r="J319" s="138">
        <f t="shared" si="84"/>
        <v>0.562</v>
      </c>
      <c r="K319" s="138">
        <f t="shared" si="84"/>
        <v>0.5586666666666666</v>
      </c>
      <c r="L319" s="138">
        <f t="shared" si="84"/>
        <v>0.528</v>
      </c>
      <c r="M319" s="138">
        <f t="shared" si="84"/>
        <v>0.5566666666666666</v>
      </c>
      <c r="N319" s="138">
        <f t="shared" si="84"/>
        <v>0.5586666666666666</v>
      </c>
      <c r="O319" s="136"/>
    </row>
    <row r="320" spans="2:15" ht="16.5">
      <c r="B320" s="136" t="s">
        <v>121</v>
      </c>
      <c r="C320" s="138">
        <f aca="true" t="shared" si="85" ref="C320:N320">C245/1500</f>
        <v>0.394</v>
      </c>
      <c r="D320" s="138">
        <f t="shared" si="85"/>
        <v>0.296</v>
      </c>
      <c r="E320" s="138">
        <f t="shared" si="85"/>
        <v>0.352</v>
      </c>
      <c r="F320" s="138">
        <f t="shared" si="85"/>
        <v>0.41333333333333333</v>
      </c>
      <c r="G320" s="138">
        <f t="shared" si="85"/>
        <v>0.42866666666666664</v>
      </c>
      <c r="H320" s="138">
        <f t="shared" si="85"/>
        <v>0.37333333333333335</v>
      </c>
      <c r="I320" s="138">
        <f t="shared" si="85"/>
        <v>0.3586666666666667</v>
      </c>
      <c r="J320" s="138">
        <f t="shared" si="85"/>
        <v>0.436</v>
      </c>
      <c r="K320" s="138">
        <f t="shared" si="85"/>
        <v>0.35333333333333333</v>
      </c>
      <c r="L320" s="138">
        <f t="shared" si="85"/>
        <v>0.458</v>
      </c>
      <c r="M320" s="138">
        <f t="shared" si="85"/>
        <v>0.5046666666666667</v>
      </c>
      <c r="N320" s="138">
        <f t="shared" si="85"/>
        <v>0.534</v>
      </c>
      <c r="O320" s="136"/>
    </row>
    <row r="321" spans="2:15" ht="16.5">
      <c r="B321" s="136" t="s">
        <v>123</v>
      </c>
      <c r="C321" s="138">
        <f aca="true" t="shared" si="86" ref="C321:N321">C246/1500</f>
        <v>0.36466666666666664</v>
      </c>
      <c r="D321" s="138">
        <f t="shared" si="86"/>
        <v>0.23666666666666666</v>
      </c>
      <c r="E321" s="138">
        <f t="shared" si="86"/>
        <v>0.4766666666666667</v>
      </c>
      <c r="F321" s="138">
        <f t="shared" si="86"/>
        <v>0.4093333333333333</v>
      </c>
      <c r="G321" s="138">
        <f t="shared" si="86"/>
        <v>0.408</v>
      </c>
      <c r="H321" s="138">
        <f t="shared" si="86"/>
        <v>0.41</v>
      </c>
      <c r="I321" s="138">
        <f t="shared" si="86"/>
        <v>0.45666666666666667</v>
      </c>
      <c r="J321" s="138">
        <f t="shared" si="86"/>
        <v>0.52</v>
      </c>
      <c r="K321" s="138">
        <f t="shared" si="86"/>
        <v>0.41533333333333333</v>
      </c>
      <c r="L321" s="138">
        <f t="shared" si="86"/>
        <v>0.48933333333333334</v>
      </c>
      <c r="M321" s="138">
        <f t="shared" si="86"/>
        <v>0.5833333333333334</v>
      </c>
      <c r="N321" s="138">
        <f t="shared" si="86"/>
        <v>0.49466666666666664</v>
      </c>
      <c r="O321" s="136"/>
    </row>
    <row r="322" spans="2:15" ht="16.5">
      <c r="B322" s="136" t="s">
        <v>127</v>
      </c>
      <c r="C322" s="138">
        <f aca="true" t="shared" si="87" ref="C322:N322">C247/1500</f>
        <v>0.428</v>
      </c>
      <c r="D322" s="138">
        <f t="shared" si="87"/>
        <v>0.2826666666666667</v>
      </c>
      <c r="E322" s="138">
        <f t="shared" si="87"/>
        <v>0.36533333333333334</v>
      </c>
      <c r="F322" s="138">
        <f t="shared" si="87"/>
        <v>0.39466666666666667</v>
      </c>
      <c r="G322" s="138">
        <f t="shared" si="87"/>
        <v>0.4573333333333333</v>
      </c>
      <c r="H322" s="138">
        <f t="shared" si="87"/>
        <v>0.4533333333333333</v>
      </c>
      <c r="I322" s="138">
        <f t="shared" si="87"/>
        <v>0.448</v>
      </c>
      <c r="J322" s="138">
        <f t="shared" si="87"/>
        <v>0.464</v>
      </c>
      <c r="K322" s="138">
        <f t="shared" si="87"/>
        <v>0.4513333333333333</v>
      </c>
      <c r="L322" s="138">
        <f t="shared" si="87"/>
        <v>0.4646666666666667</v>
      </c>
      <c r="M322" s="138">
        <f t="shared" si="87"/>
        <v>0.44466666666666665</v>
      </c>
      <c r="N322" s="138">
        <f t="shared" si="87"/>
        <v>0.522</v>
      </c>
      <c r="O322" s="136"/>
    </row>
    <row r="323" spans="2:15" ht="16.5">
      <c r="B323" s="136" t="s">
        <v>131</v>
      </c>
      <c r="C323" s="138">
        <f aca="true" t="shared" si="88" ref="C323:N323">C248/1500</f>
        <v>0.35733333333333334</v>
      </c>
      <c r="D323" s="138">
        <f t="shared" si="88"/>
        <v>0.3466666666666667</v>
      </c>
      <c r="E323" s="138">
        <f t="shared" si="88"/>
        <v>0.406</v>
      </c>
      <c r="F323" s="138">
        <f t="shared" si="88"/>
        <v>0.3413333333333333</v>
      </c>
      <c r="G323" s="138">
        <f t="shared" si="88"/>
        <v>0.42533333333333334</v>
      </c>
      <c r="H323" s="138">
        <f t="shared" si="88"/>
        <v>0.4246666666666667</v>
      </c>
      <c r="I323" s="138">
        <f t="shared" si="88"/>
        <v>0.454</v>
      </c>
      <c r="J323" s="138">
        <f t="shared" si="88"/>
        <v>0.5006666666666667</v>
      </c>
      <c r="K323" s="138">
        <f t="shared" si="88"/>
        <v>0.4</v>
      </c>
      <c r="L323" s="138">
        <f t="shared" si="88"/>
        <v>0.466</v>
      </c>
      <c r="M323" s="138">
        <f t="shared" si="88"/>
        <v>0.5093333333333333</v>
      </c>
      <c r="N323" s="138">
        <f t="shared" si="88"/>
        <v>0.41933333333333334</v>
      </c>
      <c r="O323" s="136"/>
    </row>
    <row r="324" spans="2:15" ht="16.5">
      <c r="B324" s="136" t="s">
        <v>150</v>
      </c>
      <c r="C324" s="138">
        <f aca="true" t="shared" si="89" ref="C324:N324">C249/1500</f>
        <v>0.3413333333333333</v>
      </c>
      <c r="D324" s="138">
        <f t="shared" si="89"/>
        <v>0.2673333333333333</v>
      </c>
      <c r="E324" s="138">
        <f t="shared" si="89"/>
        <v>0.5253333333333333</v>
      </c>
      <c r="F324" s="138">
        <f t="shared" si="89"/>
        <v>0.41133333333333333</v>
      </c>
      <c r="G324" s="138">
        <f t="shared" si="89"/>
        <v>0.46066666666666667</v>
      </c>
      <c r="H324" s="138">
        <f t="shared" si="89"/>
        <v>0.44666666666666666</v>
      </c>
      <c r="I324" s="138">
        <f t="shared" si="89"/>
        <v>0.424</v>
      </c>
      <c r="J324" s="138">
        <f t="shared" si="89"/>
        <v>0.4846666666666667</v>
      </c>
      <c r="K324" s="138">
        <f t="shared" si="89"/>
        <v>0.46066666666666667</v>
      </c>
      <c r="L324" s="138">
        <f t="shared" si="89"/>
        <v>0.44533333333333336</v>
      </c>
      <c r="M324" s="138">
        <f t="shared" si="89"/>
        <v>0.5126666666666667</v>
      </c>
      <c r="N324" s="138">
        <f t="shared" si="89"/>
        <v>0.434</v>
      </c>
      <c r="O324" s="136"/>
    </row>
    <row r="325" spans="2:15" ht="16.5">
      <c r="B325" s="136" t="s">
        <v>151</v>
      </c>
      <c r="C325" s="138">
        <f aca="true" t="shared" si="90" ref="C325:N325">C250/1500</f>
        <v>0.4033333333333333</v>
      </c>
      <c r="D325" s="138">
        <f t="shared" si="90"/>
        <v>0.23</v>
      </c>
      <c r="E325" s="138">
        <f t="shared" si="90"/>
        <v>0.48733333333333334</v>
      </c>
      <c r="F325" s="138">
        <f t="shared" si="90"/>
        <v>0.3446666666666667</v>
      </c>
      <c r="G325" s="138">
        <f t="shared" si="90"/>
        <v>0.44866666666666666</v>
      </c>
      <c r="H325" s="138">
        <f t="shared" si="90"/>
        <v>0.44</v>
      </c>
      <c r="I325" s="138">
        <f t="shared" si="90"/>
        <v>0.5313333333333333</v>
      </c>
      <c r="J325" s="138">
        <f t="shared" si="90"/>
        <v>0.452</v>
      </c>
      <c r="K325" s="138">
        <f t="shared" si="90"/>
        <v>0.434</v>
      </c>
      <c r="L325" s="138">
        <f t="shared" si="90"/>
        <v>0.5213333333333333</v>
      </c>
      <c r="M325" s="138">
        <f t="shared" si="90"/>
        <v>0</v>
      </c>
      <c r="N325" s="138">
        <f t="shared" si="90"/>
        <v>0</v>
      </c>
      <c r="O325" s="136"/>
    </row>
    <row r="326" spans="3:15" ht="16.5">
      <c r="C326" t="s">
        <v>104</v>
      </c>
      <c r="G326" s="40"/>
      <c r="H326" s="40"/>
      <c r="O326" s="136"/>
    </row>
    <row r="327" spans="1:20" s="41" customFormat="1" ht="16.5" hidden="1">
      <c r="A327"/>
      <c r="B327">
        <v>95</v>
      </c>
      <c r="C327" s="139"/>
      <c r="D327" s="139">
        <f aca="true" t="shared" si="91" ref="D327:N327">D264/525</f>
        <v>5.859047619047619</v>
      </c>
      <c r="E327" s="139">
        <f t="shared" si="91"/>
        <v>7.188571428571429</v>
      </c>
      <c r="F327" s="139">
        <f t="shared" si="91"/>
        <v>6.876190476190477</v>
      </c>
      <c r="G327" s="139">
        <f t="shared" si="91"/>
        <v>9.289523809523809</v>
      </c>
      <c r="H327" s="139">
        <f t="shared" si="91"/>
        <v>6.081904761904762</v>
      </c>
      <c r="I327" s="139">
        <f t="shared" si="91"/>
        <v>8.798095238095238</v>
      </c>
      <c r="J327" s="139">
        <f t="shared" si="91"/>
        <v>7.942857142857143</v>
      </c>
      <c r="K327" s="139">
        <f t="shared" si="91"/>
        <v>13.801904761904762</v>
      </c>
      <c r="L327" s="139">
        <f t="shared" si="91"/>
        <v>24.944761904761904</v>
      </c>
      <c r="M327" s="139">
        <f t="shared" si="91"/>
        <v>27.255238095238095</v>
      </c>
      <c r="N327" s="139">
        <f t="shared" si="91"/>
        <v>22.32952380952381</v>
      </c>
      <c r="O327" s="136"/>
      <c r="S327" s="112"/>
      <c r="T327" s="111"/>
    </row>
    <row r="328" spans="1:20" s="41" customFormat="1" ht="16.5" hidden="1">
      <c r="A328"/>
      <c r="B328">
        <v>96</v>
      </c>
      <c r="C328" s="139">
        <f aca="true" t="shared" si="92" ref="C328:H332">C265/525</f>
        <v>13.641904761904762</v>
      </c>
      <c r="D328" s="139">
        <f t="shared" si="92"/>
        <v>13.504761904761905</v>
      </c>
      <c r="E328" s="139">
        <f t="shared" si="92"/>
        <v>14.11047619047619</v>
      </c>
      <c r="F328" s="139">
        <f t="shared" si="92"/>
        <v>17.866666666666667</v>
      </c>
      <c r="G328" s="139">
        <f t="shared" si="92"/>
        <v>13.028571428571428</v>
      </c>
      <c r="H328" s="139">
        <f t="shared" si="92"/>
        <v>16.497142857142858</v>
      </c>
      <c r="I328" s="139">
        <f aca="true" t="shared" si="93" ref="I328:N332">I265/807</f>
        <v>6.283767038413878</v>
      </c>
      <c r="J328" s="139">
        <f t="shared" si="93"/>
        <v>10.662949194547707</v>
      </c>
      <c r="K328" s="139">
        <f t="shared" si="93"/>
        <v>9.18091697645601</v>
      </c>
      <c r="L328" s="139">
        <f t="shared" si="93"/>
        <v>11.25278810408922</v>
      </c>
      <c r="M328" s="139">
        <f t="shared" si="93"/>
        <v>12.151177199504337</v>
      </c>
      <c r="N328" s="139">
        <f t="shared" si="93"/>
        <v>12.653035935563816</v>
      </c>
      <c r="O328" s="136"/>
      <c r="Q328" s="111"/>
      <c r="R328" s="112"/>
      <c r="S328" s="112"/>
      <c r="T328" s="111"/>
    </row>
    <row r="329" spans="1:20" s="41" customFormat="1" ht="16.5" hidden="1">
      <c r="A329"/>
      <c r="B329">
        <v>97</v>
      </c>
      <c r="C329" s="139">
        <f t="shared" si="92"/>
        <v>16.52952380952381</v>
      </c>
      <c r="D329" s="139">
        <f t="shared" si="92"/>
        <v>15.73904761904762</v>
      </c>
      <c r="E329" s="139">
        <f t="shared" si="92"/>
        <v>14.16952380952381</v>
      </c>
      <c r="F329" s="139">
        <f t="shared" si="92"/>
        <v>14.118095238095238</v>
      </c>
      <c r="G329" s="139">
        <f t="shared" si="92"/>
        <v>14.232380952380952</v>
      </c>
      <c r="H329" s="139">
        <f t="shared" si="92"/>
        <v>15.182857142857143</v>
      </c>
      <c r="I329" s="139">
        <f t="shared" si="93"/>
        <v>9.223048327137546</v>
      </c>
      <c r="J329" s="139">
        <f t="shared" si="93"/>
        <v>12.232961586121437</v>
      </c>
      <c r="K329" s="139">
        <f t="shared" si="93"/>
        <v>14.247831474597273</v>
      </c>
      <c r="L329" s="139">
        <f t="shared" si="93"/>
        <v>15.933085501858736</v>
      </c>
      <c r="M329" s="139">
        <f t="shared" si="93"/>
        <v>19.32094175960347</v>
      </c>
      <c r="N329" s="139">
        <f t="shared" si="93"/>
        <v>17.67905824039653</v>
      </c>
      <c r="O329" s="136"/>
      <c r="Q329" s="111"/>
      <c r="R329" s="112"/>
      <c r="S329" s="112"/>
      <c r="T329" s="111"/>
    </row>
    <row r="330" spans="1:20" s="41" customFormat="1" ht="16.5" hidden="1">
      <c r="A330"/>
      <c r="B330">
        <v>98</v>
      </c>
      <c r="C330" s="139">
        <f t="shared" si="92"/>
        <v>22.66857142857143</v>
      </c>
      <c r="D330" s="139">
        <f t="shared" si="92"/>
        <v>22.98857142857143</v>
      </c>
      <c r="E330" s="139">
        <f t="shared" si="92"/>
        <v>22.66857142857143</v>
      </c>
      <c r="F330" s="139">
        <f t="shared" si="92"/>
        <v>22.98857142857143</v>
      </c>
      <c r="G330" s="139">
        <f t="shared" si="92"/>
        <v>23.83809523809524</v>
      </c>
      <c r="H330" s="139">
        <f t="shared" si="92"/>
        <v>27.175238095238097</v>
      </c>
      <c r="I330" s="139">
        <f t="shared" si="93"/>
        <v>16.30607187112763</v>
      </c>
      <c r="J330" s="139">
        <f t="shared" si="93"/>
        <v>14.086741016109046</v>
      </c>
      <c r="K330" s="139">
        <f t="shared" si="93"/>
        <v>12.680297397769516</v>
      </c>
      <c r="L330" s="139">
        <f t="shared" si="93"/>
        <v>13.15365551425031</v>
      </c>
      <c r="M330" s="139">
        <f t="shared" si="93"/>
        <v>18.1363073110285</v>
      </c>
      <c r="N330" s="139">
        <f t="shared" si="93"/>
        <v>19.069392812887237</v>
      </c>
      <c r="O330" s="136"/>
      <c r="Q330" s="111"/>
      <c r="R330" s="112"/>
      <c r="S330" s="112"/>
      <c r="T330" s="111"/>
    </row>
    <row r="331" spans="1:20" s="17" customFormat="1" ht="16.5" hidden="1">
      <c r="A331"/>
      <c r="B331">
        <v>99</v>
      </c>
      <c r="C331" s="139">
        <f t="shared" si="92"/>
        <v>28.026666666666667</v>
      </c>
      <c r="D331" s="139">
        <f t="shared" si="92"/>
        <v>14.76</v>
      </c>
      <c r="E331" s="139">
        <f t="shared" si="92"/>
        <v>27.453333333333333</v>
      </c>
      <c r="F331" s="139">
        <f t="shared" si="92"/>
        <v>25.961904761904762</v>
      </c>
      <c r="G331" s="139">
        <f t="shared" si="92"/>
        <v>24.563809523809525</v>
      </c>
      <c r="H331" s="139">
        <f t="shared" si="92"/>
        <v>28.731428571428573</v>
      </c>
      <c r="I331" s="139">
        <f t="shared" si="93"/>
        <v>16.97893432465923</v>
      </c>
      <c r="J331" s="139">
        <f t="shared" si="93"/>
        <v>17.524163568773233</v>
      </c>
      <c r="K331" s="139">
        <f t="shared" si="93"/>
        <v>21.250309789343248</v>
      </c>
      <c r="L331" s="139">
        <f t="shared" si="93"/>
        <v>21.651796778190832</v>
      </c>
      <c r="M331" s="139">
        <f t="shared" si="93"/>
        <v>21.001239157372986</v>
      </c>
      <c r="N331" s="139">
        <f t="shared" si="93"/>
        <v>20.752168525402727</v>
      </c>
      <c r="O331"/>
      <c r="Q331" s="113"/>
      <c r="R331" s="112"/>
      <c r="S331" s="112"/>
      <c r="T331" s="113"/>
    </row>
    <row r="332" spans="1:20" s="17" customFormat="1" ht="16.5" hidden="1">
      <c r="A332"/>
      <c r="B332">
        <v>100</v>
      </c>
      <c r="C332" s="139">
        <f t="shared" si="92"/>
        <v>32.68190476190476</v>
      </c>
      <c r="D332" s="139">
        <f t="shared" si="92"/>
        <v>26.32</v>
      </c>
      <c r="E332" s="139">
        <f t="shared" si="92"/>
        <v>29.51809523809524</v>
      </c>
      <c r="F332" s="139">
        <f t="shared" si="92"/>
        <v>30.072380952380954</v>
      </c>
      <c r="G332" s="139">
        <f t="shared" si="92"/>
        <v>27.409523809523808</v>
      </c>
      <c r="H332" s="139">
        <f t="shared" si="92"/>
        <v>33.329523809523806</v>
      </c>
      <c r="I332" s="139">
        <f t="shared" si="93"/>
        <v>11.967781908302355</v>
      </c>
      <c r="J332" s="139">
        <f t="shared" si="93"/>
        <v>15.001239157372986</v>
      </c>
      <c r="K332" s="139">
        <f t="shared" si="93"/>
        <v>20.059479553903344</v>
      </c>
      <c r="L332" s="139">
        <f t="shared" si="93"/>
        <v>24.465923172242874</v>
      </c>
      <c r="M332" s="139">
        <f t="shared" si="93"/>
        <v>21.028500619578686</v>
      </c>
      <c r="N332" s="139">
        <f t="shared" si="93"/>
        <v>20.390334572490705</v>
      </c>
      <c r="O332"/>
      <c r="Q332" s="113"/>
      <c r="R332" s="112"/>
      <c r="S332" s="112"/>
      <c r="T332" s="113"/>
    </row>
    <row r="333" spans="1:20" s="17" customFormat="1" ht="16.5">
      <c r="A333"/>
      <c r="B333" s="136" t="s">
        <v>118</v>
      </c>
      <c r="C333" s="139">
        <f aca="true" t="shared" si="94" ref="C333:H336">C270/525</f>
        <v>32.9847619047619</v>
      </c>
      <c r="D333" s="139">
        <f t="shared" si="94"/>
        <v>33.55428571428571</v>
      </c>
      <c r="E333" s="139">
        <f t="shared" si="94"/>
        <v>31.026666666666667</v>
      </c>
      <c r="F333" s="139">
        <f t="shared" si="94"/>
        <v>34.331428571428575</v>
      </c>
      <c r="G333" s="139">
        <f t="shared" si="94"/>
        <v>31.215238095238096</v>
      </c>
      <c r="H333" s="139">
        <f t="shared" si="94"/>
        <v>26.34095238095238</v>
      </c>
      <c r="I333" s="139">
        <f aca="true" t="shared" si="95" ref="I333:N336">I270/807</f>
        <v>17.121437422552663</v>
      </c>
      <c r="J333" s="139">
        <f t="shared" si="95"/>
        <v>13.287484510532838</v>
      </c>
      <c r="K333" s="139">
        <f t="shared" si="95"/>
        <v>15.298636926889715</v>
      </c>
      <c r="L333" s="139">
        <f t="shared" si="95"/>
        <v>17.514250309789343</v>
      </c>
      <c r="M333" s="139">
        <f t="shared" si="95"/>
        <v>19.127633209417596</v>
      </c>
      <c r="N333" s="139">
        <f t="shared" si="95"/>
        <v>17.258983890954152</v>
      </c>
      <c r="O333"/>
      <c r="Q333" s="113"/>
      <c r="R333" s="112"/>
      <c r="S333" s="112"/>
      <c r="T333" s="113"/>
    </row>
    <row r="334" spans="1:20" s="17" customFormat="1" ht="16.5">
      <c r="A334"/>
      <c r="B334" s="136" t="s">
        <v>121</v>
      </c>
      <c r="C334" s="139">
        <f t="shared" si="94"/>
        <v>13.6</v>
      </c>
      <c r="D334" s="139">
        <f t="shared" si="94"/>
        <v>8.82095238095238</v>
      </c>
      <c r="E334" s="139">
        <f t="shared" si="94"/>
        <v>13.655238095238095</v>
      </c>
      <c r="F334" s="139">
        <f t="shared" si="94"/>
        <v>11.106666666666667</v>
      </c>
      <c r="G334" s="139">
        <f t="shared" si="94"/>
        <v>13.937142857142858</v>
      </c>
      <c r="H334" s="139">
        <f t="shared" si="94"/>
        <v>13.52</v>
      </c>
      <c r="I334" s="139">
        <f t="shared" si="95"/>
        <v>4.390334572490707</v>
      </c>
      <c r="J334" s="139">
        <f t="shared" si="95"/>
        <v>5.448574969021066</v>
      </c>
      <c r="K334" s="139">
        <f t="shared" si="95"/>
        <v>5.333333333333333</v>
      </c>
      <c r="L334" s="139">
        <f t="shared" si="95"/>
        <v>9.236679058240396</v>
      </c>
      <c r="M334" s="139">
        <f t="shared" si="95"/>
        <v>9.75092936802974</v>
      </c>
      <c r="N334" s="139">
        <f t="shared" si="95"/>
        <v>10.659231722428748</v>
      </c>
      <c r="O334"/>
      <c r="Q334" s="113"/>
      <c r="R334" s="112"/>
      <c r="S334" s="112"/>
      <c r="T334" s="113"/>
    </row>
    <row r="335" spans="1:20" s="17" customFormat="1" ht="16.5">
      <c r="A335"/>
      <c r="B335" s="136" t="s">
        <v>123</v>
      </c>
      <c r="C335" s="139">
        <f t="shared" si="94"/>
        <v>13.895238095238096</v>
      </c>
      <c r="D335" s="139">
        <f t="shared" si="94"/>
        <v>5.51047619047619</v>
      </c>
      <c r="E335" s="139">
        <f t="shared" si="94"/>
        <v>13.786666666666667</v>
      </c>
      <c r="F335" s="139">
        <f t="shared" si="94"/>
        <v>11.287619047619048</v>
      </c>
      <c r="G335" s="139">
        <f t="shared" si="94"/>
        <v>14.666666666666666</v>
      </c>
      <c r="H335" s="139">
        <f t="shared" si="94"/>
        <v>12.377142857142857</v>
      </c>
      <c r="I335" s="139">
        <f t="shared" si="95"/>
        <v>3.6022304832713754</v>
      </c>
      <c r="J335" s="139">
        <f t="shared" si="95"/>
        <v>3.355638166047088</v>
      </c>
      <c r="K335" s="139">
        <f t="shared" si="95"/>
        <v>5.141263940520446</v>
      </c>
      <c r="L335" s="139">
        <f t="shared" si="95"/>
        <v>8.241635687732343</v>
      </c>
      <c r="M335" s="139">
        <f t="shared" si="95"/>
        <v>9.156133828996282</v>
      </c>
      <c r="N335" s="139">
        <f t="shared" si="95"/>
        <v>9.11276332094176</v>
      </c>
      <c r="O335"/>
      <c r="Q335" s="113"/>
      <c r="R335" s="112"/>
      <c r="S335" s="112"/>
      <c r="T335" s="113"/>
    </row>
    <row r="336" spans="2:20" ht="16.5">
      <c r="B336" s="136" t="s">
        <v>127</v>
      </c>
      <c r="C336" s="139">
        <f t="shared" si="94"/>
        <v>13.106666666666667</v>
      </c>
      <c r="D336" s="139">
        <f t="shared" si="94"/>
        <v>4.994285714285715</v>
      </c>
      <c r="E336" s="139">
        <f t="shared" si="94"/>
        <v>12.41904761904762</v>
      </c>
      <c r="F336" s="139">
        <f t="shared" si="94"/>
        <v>9.487619047619047</v>
      </c>
      <c r="G336" s="139">
        <f t="shared" si="94"/>
        <v>13.443809523809524</v>
      </c>
      <c r="H336" s="139">
        <f t="shared" si="94"/>
        <v>13.06857142857143</v>
      </c>
      <c r="I336" s="139">
        <f t="shared" si="95"/>
        <v>6.669144981412639</v>
      </c>
      <c r="J336" s="139">
        <f t="shared" si="95"/>
        <v>6.510532837670384</v>
      </c>
      <c r="K336" s="139">
        <f t="shared" si="95"/>
        <v>10.537794299876085</v>
      </c>
      <c r="L336" s="139">
        <f t="shared" si="95"/>
        <v>12.350681536555143</v>
      </c>
      <c r="M336" s="139">
        <f t="shared" si="95"/>
        <v>12.318463444857496</v>
      </c>
      <c r="N336" s="139">
        <f t="shared" si="95"/>
        <v>10.734820322180918</v>
      </c>
      <c r="Q336" s="13"/>
      <c r="R336" s="13"/>
      <c r="S336" s="13"/>
      <c r="T336" s="13"/>
    </row>
    <row r="337" spans="2:20" ht="16.5">
      <c r="B337" s="136" t="s">
        <v>131</v>
      </c>
      <c r="C337" s="139">
        <f aca="true" t="shared" si="96" ref="C337:H337">C274/525</f>
        <v>15.685714285714285</v>
      </c>
      <c r="D337" s="139">
        <f t="shared" si="96"/>
        <v>9.104761904761904</v>
      </c>
      <c r="E337" s="139">
        <f t="shared" si="96"/>
        <v>15.93142857142857</v>
      </c>
      <c r="F337" s="139">
        <f t="shared" si="96"/>
        <v>13.369523809523809</v>
      </c>
      <c r="G337" s="139">
        <f t="shared" si="96"/>
        <v>15.575238095238095</v>
      </c>
      <c r="H337" s="139">
        <f t="shared" si="96"/>
        <v>13.824761904761905</v>
      </c>
      <c r="I337" s="139">
        <f aca="true" t="shared" si="97" ref="I337:N337">I274/807</f>
        <v>3.4745972738537794</v>
      </c>
      <c r="J337" s="139">
        <f t="shared" si="97"/>
        <v>3.758364312267658</v>
      </c>
      <c r="K337" s="139">
        <f t="shared" si="97"/>
        <v>7.410161090458488</v>
      </c>
      <c r="L337" s="139">
        <f t="shared" si="97"/>
        <v>10.897149938042132</v>
      </c>
      <c r="M337" s="139">
        <f t="shared" si="97"/>
        <v>12.95910780669145</v>
      </c>
      <c r="N337" s="139">
        <f t="shared" si="97"/>
        <v>10.593556381660472</v>
      </c>
      <c r="Q337" s="13"/>
      <c r="R337" s="13"/>
      <c r="S337" s="13"/>
      <c r="T337" s="13"/>
    </row>
    <row r="338" spans="2:20" ht="16.5">
      <c r="B338" s="136" t="s">
        <v>143</v>
      </c>
      <c r="C338" s="139">
        <f>C281/525</f>
        <v>17.72</v>
      </c>
      <c r="D338" s="139">
        <f aca="true" t="shared" si="98" ref="D338:N339">D281/525</f>
        <v>12.125714285714286</v>
      </c>
      <c r="E338" s="139">
        <f t="shared" si="98"/>
        <v>18.392380952380954</v>
      </c>
      <c r="F338" s="139">
        <f t="shared" si="98"/>
        <v>14.228571428571428</v>
      </c>
      <c r="G338" s="139">
        <f t="shared" si="98"/>
        <v>16.76</v>
      </c>
      <c r="H338" s="139">
        <f t="shared" si="98"/>
        <v>16.08</v>
      </c>
      <c r="I338" s="139">
        <f t="shared" si="98"/>
        <v>5.188571428571429</v>
      </c>
      <c r="J338" s="139">
        <f t="shared" si="98"/>
        <v>5.979047619047619</v>
      </c>
      <c r="K338" s="139">
        <f t="shared" si="98"/>
        <v>8.121904761904762</v>
      </c>
      <c r="L338" s="139">
        <f t="shared" si="98"/>
        <v>17.297142857142855</v>
      </c>
      <c r="M338" s="139">
        <f t="shared" si="98"/>
        <v>23.04190476190476</v>
      </c>
      <c r="N338" s="139">
        <f t="shared" si="98"/>
        <v>21.262857142857143</v>
      </c>
      <c r="Q338" s="13"/>
      <c r="R338" s="13"/>
      <c r="S338" s="13"/>
      <c r="T338" s="13"/>
    </row>
    <row r="339" spans="2:20" ht="16.5">
      <c r="B339" s="136" t="s">
        <v>144</v>
      </c>
      <c r="C339" s="139">
        <f>C282/525</f>
        <v>18.68952380952381</v>
      </c>
      <c r="D339" s="139">
        <f t="shared" si="98"/>
        <v>10.662857142857144</v>
      </c>
      <c r="E339" s="139">
        <f t="shared" si="98"/>
        <v>20.053333333333335</v>
      </c>
      <c r="F339" s="139">
        <f t="shared" si="98"/>
        <v>17.325714285714287</v>
      </c>
      <c r="G339" s="139">
        <f t="shared" si="98"/>
        <v>27.617142857142856</v>
      </c>
      <c r="H339" s="139">
        <f t="shared" si="98"/>
        <v>20.56</v>
      </c>
      <c r="I339" s="139">
        <f t="shared" si="98"/>
        <v>8.72</v>
      </c>
      <c r="J339" s="139">
        <f t="shared" si="98"/>
        <v>8.752380952380953</v>
      </c>
      <c r="K339" s="139">
        <f t="shared" si="98"/>
        <v>12.137142857142857</v>
      </c>
      <c r="L339" s="139">
        <f t="shared" si="98"/>
        <v>15.23047619047619</v>
      </c>
      <c r="M339" s="139">
        <f t="shared" si="98"/>
        <v>0</v>
      </c>
      <c r="N339" s="139">
        <f t="shared" si="98"/>
        <v>0</v>
      </c>
      <c r="Q339" s="13"/>
      <c r="R339" s="13"/>
      <c r="S339" s="13"/>
      <c r="T339" s="13"/>
    </row>
  </sheetData>
  <sheetProtection/>
  <mergeCells count="24">
    <mergeCell ref="A1:N1"/>
    <mergeCell ref="A179:A185"/>
    <mergeCell ref="A167:A172"/>
    <mergeCell ref="A141:A146"/>
    <mergeCell ref="A153:A159"/>
    <mergeCell ref="A115:A120"/>
    <mergeCell ref="A127:A133"/>
    <mergeCell ref="A89:A94"/>
    <mergeCell ref="A101:A107"/>
    <mergeCell ref="A63:A68"/>
    <mergeCell ref="A75:A81"/>
    <mergeCell ref="A37:A42"/>
    <mergeCell ref="A49:A55"/>
    <mergeCell ref="A10:A16"/>
    <mergeCell ref="A23:A29"/>
    <mergeCell ref="A193:A198"/>
    <mergeCell ref="A304:A305"/>
    <mergeCell ref="A283:A290"/>
    <mergeCell ref="A205:A211"/>
    <mergeCell ref="A219:A224"/>
    <mergeCell ref="A231:A237"/>
    <mergeCell ref="A245:A250"/>
    <mergeCell ref="A257:A263"/>
    <mergeCell ref="A271:A282"/>
  </mergeCells>
  <printOptions/>
  <pageMargins left="0.4724409448818898" right="0.4724409448818898" top="0.5905511811023623" bottom="0.5905511811023623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38"/>
  <sheetViews>
    <sheetView zoomScale="75" zoomScaleNormal="75" zoomScalePageLayoutView="0" workbookViewId="0" topLeftCell="A310">
      <selection activeCell="H62" sqref="H62"/>
    </sheetView>
  </sheetViews>
  <sheetFormatPr defaultColWidth="9.00390625" defaultRowHeight="16.5"/>
  <cols>
    <col min="1" max="1" width="14.875" style="0" customWidth="1"/>
    <col min="2" max="2" width="13.625" style="13" customWidth="1"/>
    <col min="3" max="7" width="8.625" style="0" customWidth="1"/>
    <col min="8" max="8" width="8.625" style="17" customWidth="1"/>
    <col min="9" max="13" width="8.625" style="0" customWidth="1"/>
    <col min="14" max="14" width="9.50390625" style="0" customWidth="1"/>
    <col min="15" max="15" width="8.625" style="38" customWidth="1"/>
    <col min="16" max="16" width="16.125" style="0" customWidth="1"/>
  </cols>
  <sheetData>
    <row r="1" spans="1:15" ht="22.5" thickBot="1" thickTop="1">
      <c r="A1" s="26" t="s">
        <v>0</v>
      </c>
      <c r="B1" s="35" t="s">
        <v>1</v>
      </c>
      <c r="C1" s="27" t="s">
        <v>52</v>
      </c>
      <c r="D1" s="20" t="s">
        <v>53</v>
      </c>
      <c r="E1" s="20" t="s">
        <v>54</v>
      </c>
      <c r="F1" s="20" t="s">
        <v>55</v>
      </c>
      <c r="G1" s="20" t="s">
        <v>56</v>
      </c>
      <c r="H1" s="123" t="s">
        <v>57</v>
      </c>
      <c r="I1" s="20" t="s">
        <v>58</v>
      </c>
      <c r="J1" s="20" t="s">
        <v>59</v>
      </c>
      <c r="K1" s="20" t="s">
        <v>60</v>
      </c>
      <c r="L1" s="21" t="s">
        <v>61</v>
      </c>
      <c r="M1" s="20" t="s">
        <v>62</v>
      </c>
      <c r="N1" s="22" t="s">
        <v>63</v>
      </c>
      <c r="O1" s="36" t="s">
        <v>2</v>
      </c>
    </row>
    <row r="2" spans="1:16" s="13" customFormat="1" ht="21" thickBot="1" thickTop="1">
      <c r="A2" s="198" t="s">
        <v>14</v>
      </c>
      <c r="B2" s="29" t="s">
        <v>3</v>
      </c>
      <c r="C2" s="15"/>
      <c r="D2" s="14"/>
      <c r="E2" s="14"/>
      <c r="F2" s="14"/>
      <c r="G2" s="14"/>
      <c r="H2" s="124"/>
      <c r="I2" s="14"/>
      <c r="J2" s="14"/>
      <c r="K2" s="14">
        <v>5079</v>
      </c>
      <c r="L2" s="14">
        <v>5079</v>
      </c>
      <c r="M2" s="14">
        <v>6401</v>
      </c>
      <c r="N2" s="14">
        <v>8085</v>
      </c>
      <c r="O2" s="18"/>
      <c r="P2" s="199" t="s">
        <v>14</v>
      </c>
    </row>
    <row r="3" spans="1:16" s="13" customFormat="1" ht="21" thickBot="1" thickTop="1">
      <c r="A3" s="193"/>
      <c r="B3" s="30" t="s">
        <v>7</v>
      </c>
      <c r="C3" s="28"/>
      <c r="D3" s="3"/>
      <c r="E3" s="3"/>
      <c r="F3" s="3"/>
      <c r="G3" s="3"/>
      <c r="H3" s="125"/>
      <c r="I3" s="3"/>
      <c r="J3" s="3"/>
      <c r="K3" s="5">
        <v>0</v>
      </c>
      <c r="L3" s="5">
        <f>L2-K2</f>
        <v>0</v>
      </c>
      <c r="M3" s="5">
        <f>M2-L2</f>
        <v>1322</v>
      </c>
      <c r="N3" s="5">
        <f>N2-M2</f>
        <v>1684</v>
      </c>
      <c r="O3" s="23">
        <f>SUM(C3:N3)</f>
        <v>3006</v>
      </c>
      <c r="P3" s="196"/>
    </row>
    <row r="4" spans="1:16" s="13" customFormat="1" ht="21" thickBot="1" thickTop="1">
      <c r="A4" s="193"/>
      <c r="B4" s="31" t="s">
        <v>4</v>
      </c>
      <c r="C4" s="6">
        <v>9213</v>
      </c>
      <c r="D4" s="1">
        <v>9854</v>
      </c>
      <c r="E4" s="1">
        <v>10739</v>
      </c>
      <c r="F4" s="1">
        <v>12262</v>
      </c>
      <c r="G4" s="1">
        <v>13319</v>
      </c>
      <c r="H4" s="118">
        <v>14546</v>
      </c>
      <c r="I4" s="1">
        <v>14834</v>
      </c>
      <c r="J4" s="1">
        <v>14843</v>
      </c>
      <c r="K4" s="5">
        <v>15596</v>
      </c>
      <c r="L4" s="5">
        <v>16858</v>
      </c>
      <c r="M4" s="5">
        <v>19090</v>
      </c>
      <c r="N4" s="5">
        <v>20709</v>
      </c>
      <c r="O4" s="45"/>
      <c r="P4" s="196"/>
    </row>
    <row r="5" spans="1:16" s="13" customFormat="1" ht="20.25" thickTop="1">
      <c r="A5" s="193"/>
      <c r="B5" s="43" t="s">
        <v>8</v>
      </c>
      <c r="C5" s="44">
        <v>1128</v>
      </c>
      <c r="D5" s="50">
        <f aca="true" t="shared" si="0" ref="D5:N5">D4-C4</f>
        <v>641</v>
      </c>
      <c r="E5" s="50">
        <f t="shared" si="0"/>
        <v>885</v>
      </c>
      <c r="F5" s="50">
        <f t="shared" si="0"/>
        <v>1523</v>
      </c>
      <c r="G5" s="50">
        <f t="shared" si="0"/>
        <v>1057</v>
      </c>
      <c r="H5" s="117">
        <f t="shared" si="0"/>
        <v>1227</v>
      </c>
      <c r="I5" s="50">
        <f t="shared" si="0"/>
        <v>288</v>
      </c>
      <c r="J5" s="50">
        <f t="shared" si="0"/>
        <v>9</v>
      </c>
      <c r="K5" s="50">
        <f t="shared" si="0"/>
        <v>753</v>
      </c>
      <c r="L5" s="50">
        <f t="shared" si="0"/>
        <v>1262</v>
      </c>
      <c r="M5" s="50">
        <f t="shared" si="0"/>
        <v>2232</v>
      </c>
      <c r="N5" s="50">
        <f t="shared" si="0"/>
        <v>1619</v>
      </c>
      <c r="O5" s="45">
        <f>SUM(C5:N5)</f>
        <v>12624</v>
      </c>
      <c r="P5" s="196"/>
    </row>
    <row r="6" spans="1:16" s="13" customFormat="1" ht="19.5">
      <c r="A6" s="193"/>
      <c r="B6" s="62" t="s">
        <v>38</v>
      </c>
      <c r="C6" s="6">
        <v>23027</v>
      </c>
      <c r="D6" s="5">
        <v>23621</v>
      </c>
      <c r="E6" s="5">
        <v>24800</v>
      </c>
      <c r="F6" s="5">
        <v>27523</v>
      </c>
      <c r="G6" s="5">
        <v>30079</v>
      </c>
      <c r="H6" s="118">
        <v>30786</v>
      </c>
      <c r="I6" s="5">
        <v>32190</v>
      </c>
      <c r="J6" s="5">
        <v>34735</v>
      </c>
      <c r="K6" s="5">
        <v>37265</v>
      </c>
      <c r="L6" s="5">
        <v>38710</v>
      </c>
      <c r="M6" s="5">
        <v>40927</v>
      </c>
      <c r="N6" s="5">
        <v>42729</v>
      </c>
      <c r="O6" s="23"/>
      <c r="P6" s="196"/>
    </row>
    <row r="7" spans="1:16" s="13" customFormat="1" ht="20.25" thickBot="1">
      <c r="A7" s="193"/>
      <c r="B7" s="64" t="s">
        <v>39</v>
      </c>
      <c r="C7" s="9">
        <v>2318</v>
      </c>
      <c r="D7" s="42">
        <f aca="true" t="shared" si="1" ref="D7:N7">D6-C6</f>
        <v>594</v>
      </c>
      <c r="E7" s="42">
        <f t="shared" si="1"/>
        <v>1179</v>
      </c>
      <c r="F7" s="42">
        <f t="shared" si="1"/>
        <v>2723</v>
      </c>
      <c r="G7" s="42">
        <f t="shared" si="1"/>
        <v>2556</v>
      </c>
      <c r="H7" s="126">
        <f t="shared" si="1"/>
        <v>707</v>
      </c>
      <c r="I7" s="42">
        <f t="shared" si="1"/>
        <v>1404</v>
      </c>
      <c r="J7" s="42">
        <f t="shared" si="1"/>
        <v>2545</v>
      </c>
      <c r="K7" s="42">
        <f t="shared" si="1"/>
        <v>2530</v>
      </c>
      <c r="L7" s="42">
        <f t="shared" si="1"/>
        <v>1445</v>
      </c>
      <c r="M7" s="42">
        <f t="shared" si="1"/>
        <v>2217</v>
      </c>
      <c r="N7" s="42">
        <f t="shared" si="1"/>
        <v>1802</v>
      </c>
      <c r="O7" s="52">
        <f>SUM(C7:N7)</f>
        <v>22020</v>
      </c>
      <c r="P7" s="196"/>
    </row>
    <row r="8" spans="1:16" s="13" customFormat="1" ht="20.25" thickTop="1">
      <c r="A8" s="193"/>
      <c r="B8" s="43" t="s">
        <v>40</v>
      </c>
      <c r="C8" s="69">
        <v>44556</v>
      </c>
      <c r="D8" s="51">
        <v>45081</v>
      </c>
      <c r="E8" s="51">
        <v>46355</v>
      </c>
      <c r="F8" s="51">
        <v>48384</v>
      </c>
      <c r="G8" s="51">
        <v>50319</v>
      </c>
      <c r="H8" s="109">
        <v>51745</v>
      </c>
      <c r="I8" s="51">
        <v>52810</v>
      </c>
      <c r="J8" s="51">
        <v>53989</v>
      </c>
      <c r="K8" s="51">
        <v>56181</v>
      </c>
      <c r="L8" s="51">
        <v>58615</v>
      </c>
      <c r="M8" s="51">
        <v>59873</v>
      </c>
      <c r="N8" s="51">
        <v>61003</v>
      </c>
      <c r="O8" s="70"/>
      <c r="P8" s="196"/>
    </row>
    <row r="9" spans="1:16" s="13" customFormat="1" ht="20.25" thickBot="1">
      <c r="A9" s="193"/>
      <c r="B9" s="96" t="s">
        <v>41</v>
      </c>
      <c r="C9" s="44">
        <f>C8-N6</f>
        <v>1827</v>
      </c>
      <c r="D9" s="50">
        <f>D8-C8</f>
        <v>525</v>
      </c>
      <c r="E9" s="50">
        <f aca="true" t="shared" si="2" ref="E9:K9">E8-D8</f>
        <v>1274</v>
      </c>
      <c r="F9" s="50">
        <f t="shared" si="2"/>
        <v>2029</v>
      </c>
      <c r="G9" s="50">
        <f t="shared" si="2"/>
        <v>1935</v>
      </c>
      <c r="H9" s="117">
        <f t="shared" si="2"/>
        <v>1426</v>
      </c>
      <c r="I9" s="50">
        <f t="shared" si="2"/>
        <v>1065</v>
      </c>
      <c r="J9" s="50">
        <f t="shared" si="2"/>
        <v>1179</v>
      </c>
      <c r="K9" s="50">
        <f t="shared" si="2"/>
        <v>2192</v>
      </c>
      <c r="L9" s="50">
        <f>L8-K8</f>
        <v>2434</v>
      </c>
      <c r="M9" s="50">
        <f>M8-L8</f>
        <v>1258</v>
      </c>
      <c r="N9" s="50">
        <f>N8-M8</f>
        <v>1130</v>
      </c>
      <c r="O9" s="45">
        <f>SUM(C9:N9)</f>
        <v>18274</v>
      </c>
      <c r="P9" s="196"/>
    </row>
    <row r="10" spans="1:16" s="13" customFormat="1" ht="20.25" thickTop="1">
      <c r="A10" s="193"/>
      <c r="B10" s="97" t="s">
        <v>77</v>
      </c>
      <c r="C10" s="6">
        <v>63906</v>
      </c>
      <c r="D10" s="5">
        <v>65469</v>
      </c>
      <c r="E10" s="5">
        <v>67144</v>
      </c>
      <c r="F10" s="5">
        <v>68627</v>
      </c>
      <c r="G10" s="5">
        <v>70792</v>
      </c>
      <c r="H10" s="118">
        <v>74283</v>
      </c>
      <c r="I10" s="5">
        <v>77092</v>
      </c>
      <c r="J10" s="5">
        <v>80096</v>
      </c>
      <c r="K10" s="5">
        <v>83587</v>
      </c>
      <c r="L10" s="5">
        <v>87969</v>
      </c>
      <c r="M10" s="5">
        <v>92350</v>
      </c>
      <c r="N10" s="5">
        <v>98244</v>
      </c>
      <c r="O10" s="23"/>
      <c r="P10" s="196"/>
    </row>
    <row r="11" spans="1:16" s="13" customFormat="1" ht="20.25" thickBot="1">
      <c r="A11" s="193"/>
      <c r="B11" s="96" t="s">
        <v>7</v>
      </c>
      <c r="C11" s="98">
        <f>C10-N8</f>
        <v>2903</v>
      </c>
      <c r="D11" s="50">
        <f aca="true" t="shared" si="3" ref="D11:J11">D10-C10</f>
        <v>1563</v>
      </c>
      <c r="E11" s="50">
        <f t="shared" si="3"/>
        <v>1675</v>
      </c>
      <c r="F11" s="50">
        <f t="shared" si="3"/>
        <v>1483</v>
      </c>
      <c r="G11" s="50">
        <f t="shared" si="3"/>
        <v>2165</v>
      </c>
      <c r="H11" s="117">
        <f t="shared" si="3"/>
        <v>3491</v>
      </c>
      <c r="I11" s="117">
        <f t="shared" si="3"/>
        <v>2809</v>
      </c>
      <c r="J11" s="117">
        <f t="shared" si="3"/>
        <v>3004</v>
      </c>
      <c r="K11" s="117">
        <f>K10-J10</f>
        <v>3491</v>
      </c>
      <c r="L11" s="117">
        <f>L10-K10</f>
        <v>4382</v>
      </c>
      <c r="M11" s="117">
        <f>M10-L10</f>
        <v>4381</v>
      </c>
      <c r="N11" s="117">
        <f>N10-M10</f>
        <v>5894</v>
      </c>
      <c r="O11" s="45">
        <f>SUM(C11:N11)</f>
        <v>37241</v>
      </c>
      <c r="P11" s="196"/>
    </row>
    <row r="12" spans="1:16" s="13" customFormat="1" ht="20.25" thickTop="1">
      <c r="A12" s="193"/>
      <c r="B12" s="97" t="s">
        <v>97</v>
      </c>
      <c r="C12" s="6">
        <f>N10+C13</f>
        <v>100666</v>
      </c>
      <c r="D12" s="5">
        <f>C12+D13</f>
        <v>103088</v>
      </c>
      <c r="E12" s="5">
        <f aca="true" t="shared" si="4" ref="E12:N12">D12+E13</f>
        <v>106781</v>
      </c>
      <c r="F12" s="5">
        <f t="shared" si="4"/>
        <v>110474</v>
      </c>
      <c r="G12" s="5">
        <f t="shared" si="4"/>
        <v>116036</v>
      </c>
      <c r="H12" s="5">
        <f t="shared" si="4"/>
        <v>120545</v>
      </c>
      <c r="I12" s="5">
        <f t="shared" si="4"/>
        <v>124245</v>
      </c>
      <c r="J12" s="5">
        <f t="shared" si="4"/>
        <v>127545</v>
      </c>
      <c r="K12" s="5">
        <f t="shared" si="4"/>
        <v>128626</v>
      </c>
      <c r="L12" s="5">
        <f t="shared" si="4"/>
        <v>133264</v>
      </c>
      <c r="M12" s="5">
        <f t="shared" si="4"/>
        <v>138626</v>
      </c>
      <c r="N12" s="5">
        <f t="shared" si="4"/>
        <v>143113</v>
      </c>
      <c r="O12" s="23"/>
      <c r="P12" s="196"/>
    </row>
    <row r="13" spans="1:16" s="13" customFormat="1" ht="20.25" thickBot="1">
      <c r="A13" s="193"/>
      <c r="B13" s="145" t="s">
        <v>7</v>
      </c>
      <c r="C13" s="6">
        <v>2422</v>
      </c>
      <c r="D13" s="5">
        <v>2422</v>
      </c>
      <c r="E13" s="5">
        <v>3693</v>
      </c>
      <c r="F13" s="5">
        <v>3693</v>
      </c>
      <c r="G13" s="5">
        <v>5562</v>
      </c>
      <c r="H13" s="118">
        <v>4509</v>
      </c>
      <c r="I13" s="118">
        <v>3700</v>
      </c>
      <c r="J13" s="118">
        <v>3300</v>
      </c>
      <c r="K13" s="118">
        <v>1081</v>
      </c>
      <c r="L13" s="118">
        <v>4638</v>
      </c>
      <c r="M13" s="5">
        <v>5362</v>
      </c>
      <c r="N13" s="5">
        <v>4487</v>
      </c>
      <c r="O13" s="45">
        <f>SUM(C13:N13)</f>
        <v>44869</v>
      </c>
      <c r="P13" s="196"/>
    </row>
    <row r="14" spans="1:16" s="13" customFormat="1" ht="20.25" thickTop="1">
      <c r="A14" s="193"/>
      <c r="B14" s="97" t="s">
        <v>97</v>
      </c>
      <c r="C14" s="6">
        <f>N12+C15</f>
        <v>147487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45"/>
      <c r="P14" s="196"/>
    </row>
    <row r="15" spans="1:16" s="13" customFormat="1" ht="20.25" thickBot="1">
      <c r="A15" s="194"/>
      <c r="B15" s="146" t="s">
        <v>7</v>
      </c>
      <c r="C15" s="8">
        <v>4374</v>
      </c>
      <c r="D15" s="10"/>
      <c r="E15" s="10"/>
      <c r="F15" s="10"/>
      <c r="G15" s="10"/>
      <c r="H15" s="108"/>
      <c r="I15" s="108"/>
      <c r="J15" s="108"/>
      <c r="K15" s="108"/>
      <c r="L15" s="108"/>
      <c r="M15" s="108"/>
      <c r="N15" s="108"/>
      <c r="O15" s="2"/>
      <c r="P15" s="197"/>
    </row>
    <row r="16" spans="1:16" s="13" customFormat="1" ht="20.25" thickTop="1">
      <c r="A16" s="192" t="s">
        <v>16</v>
      </c>
      <c r="B16" s="66" t="s">
        <v>3</v>
      </c>
      <c r="C16" s="61"/>
      <c r="D16" s="51"/>
      <c r="E16" s="51"/>
      <c r="F16" s="51"/>
      <c r="G16" s="51"/>
      <c r="H16" s="109"/>
      <c r="I16" s="51"/>
      <c r="J16" s="51"/>
      <c r="K16" s="51">
        <v>2621</v>
      </c>
      <c r="L16" s="51">
        <v>2621</v>
      </c>
      <c r="M16" s="51">
        <v>3508</v>
      </c>
      <c r="N16" s="51">
        <v>4621</v>
      </c>
      <c r="O16" s="60"/>
      <c r="P16" s="195" t="s">
        <v>16</v>
      </c>
    </row>
    <row r="17" spans="1:16" s="13" customFormat="1" ht="19.5">
      <c r="A17" s="193"/>
      <c r="B17" s="67" t="s">
        <v>9</v>
      </c>
      <c r="C17" s="7"/>
      <c r="D17" s="5"/>
      <c r="E17" s="5"/>
      <c r="F17" s="5"/>
      <c r="G17" s="5"/>
      <c r="H17" s="118"/>
      <c r="I17" s="5"/>
      <c r="J17" s="5"/>
      <c r="K17" s="5">
        <v>0</v>
      </c>
      <c r="L17" s="5">
        <f>L16-K16</f>
        <v>0</v>
      </c>
      <c r="M17" s="5">
        <f>M16-L16</f>
        <v>887</v>
      </c>
      <c r="N17" s="3">
        <v>1113</v>
      </c>
      <c r="O17" s="23">
        <f>SUM(C17:N17)</f>
        <v>2000</v>
      </c>
      <c r="P17" s="196"/>
    </row>
    <row r="18" spans="1:16" s="13" customFormat="1" ht="19.5">
      <c r="A18" s="193"/>
      <c r="B18" s="68" t="s">
        <v>4</v>
      </c>
      <c r="C18" s="7">
        <v>5536</v>
      </c>
      <c r="D18" s="5">
        <v>6231</v>
      </c>
      <c r="E18" s="5">
        <v>6991</v>
      </c>
      <c r="F18" s="5">
        <v>8096</v>
      </c>
      <c r="G18" s="5">
        <v>8757</v>
      </c>
      <c r="H18" s="118">
        <v>9631</v>
      </c>
      <c r="I18" s="5">
        <v>10190</v>
      </c>
      <c r="J18" s="5">
        <v>10524</v>
      </c>
      <c r="K18" s="5">
        <v>11349</v>
      </c>
      <c r="L18" s="5">
        <v>11893</v>
      </c>
      <c r="M18" s="5">
        <v>12742</v>
      </c>
      <c r="N18" s="5">
        <v>13968</v>
      </c>
      <c r="O18" s="23"/>
      <c r="P18" s="196"/>
    </row>
    <row r="19" spans="1:16" s="13" customFormat="1" ht="20.25" thickBot="1">
      <c r="A19" s="193"/>
      <c r="B19" s="65" t="s">
        <v>7</v>
      </c>
      <c r="C19" s="59">
        <v>915</v>
      </c>
      <c r="D19" s="42">
        <f aca="true" t="shared" si="5" ref="D19:N19">D18-C18</f>
        <v>695</v>
      </c>
      <c r="E19" s="42">
        <f t="shared" si="5"/>
        <v>760</v>
      </c>
      <c r="F19" s="42">
        <f t="shared" si="5"/>
        <v>1105</v>
      </c>
      <c r="G19" s="42">
        <f t="shared" si="5"/>
        <v>661</v>
      </c>
      <c r="H19" s="126">
        <f t="shared" si="5"/>
        <v>874</v>
      </c>
      <c r="I19" s="42">
        <f t="shared" si="5"/>
        <v>559</v>
      </c>
      <c r="J19" s="42">
        <f t="shared" si="5"/>
        <v>334</v>
      </c>
      <c r="K19" s="42">
        <f t="shared" si="5"/>
        <v>825</v>
      </c>
      <c r="L19" s="42">
        <f t="shared" si="5"/>
        <v>544</v>
      </c>
      <c r="M19" s="42">
        <f t="shared" si="5"/>
        <v>849</v>
      </c>
      <c r="N19" s="42">
        <f t="shared" si="5"/>
        <v>1226</v>
      </c>
      <c r="O19" s="52">
        <f>SUM(C19:N19)</f>
        <v>9347</v>
      </c>
      <c r="P19" s="196"/>
    </row>
    <row r="20" spans="1:16" s="13" customFormat="1" ht="21" thickBot="1" thickTop="1">
      <c r="A20" s="193"/>
      <c r="B20" s="33" t="s">
        <v>38</v>
      </c>
      <c r="C20" s="7">
        <v>15108</v>
      </c>
      <c r="D20" s="5">
        <v>16210</v>
      </c>
      <c r="E20" s="5">
        <v>17166</v>
      </c>
      <c r="F20" s="5">
        <v>18151</v>
      </c>
      <c r="G20" s="5">
        <v>19659</v>
      </c>
      <c r="H20" s="118">
        <v>20513</v>
      </c>
      <c r="I20" s="5">
        <v>20999</v>
      </c>
      <c r="J20" s="5">
        <v>21909</v>
      </c>
      <c r="K20" s="5">
        <v>22826</v>
      </c>
      <c r="L20" s="5">
        <v>23568</v>
      </c>
      <c r="M20" s="5">
        <v>24453</v>
      </c>
      <c r="N20" s="5">
        <v>25405</v>
      </c>
      <c r="O20" s="23"/>
      <c r="P20" s="196"/>
    </row>
    <row r="21" spans="1:16" s="13" customFormat="1" ht="21" thickBot="1" thickTop="1">
      <c r="A21" s="193"/>
      <c r="B21" s="34" t="s">
        <v>39</v>
      </c>
      <c r="C21" s="48">
        <v>1140</v>
      </c>
      <c r="D21" s="5">
        <f aca="true" t="shared" si="6" ref="D21:N21">D20-C20</f>
        <v>1102</v>
      </c>
      <c r="E21" s="5">
        <f t="shared" si="6"/>
        <v>956</v>
      </c>
      <c r="F21" s="5">
        <f t="shared" si="6"/>
        <v>985</v>
      </c>
      <c r="G21" s="5">
        <f t="shared" si="6"/>
        <v>1508</v>
      </c>
      <c r="H21" s="118">
        <f t="shared" si="6"/>
        <v>854</v>
      </c>
      <c r="I21" s="5">
        <f t="shared" si="6"/>
        <v>486</v>
      </c>
      <c r="J21" s="5">
        <f t="shared" si="6"/>
        <v>910</v>
      </c>
      <c r="K21" s="5">
        <f t="shared" si="6"/>
        <v>917</v>
      </c>
      <c r="L21" s="5">
        <f t="shared" si="6"/>
        <v>742</v>
      </c>
      <c r="M21" s="5">
        <f t="shared" si="6"/>
        <v>885</v>
      </c>
      <c r="N21" s="5">
        <f t="shared" si="6"/>
        <v>952</v>
      </c>
      <c r="O21" s="23">
        <f>SUM(C21:N21)</f>
        <v>11437</v>
      </c>
      <c r="P21" s="196"/>
    </row>
    <row r="22" spans="1:16" s="13" customFormat="1" ht="21" thickBot="1" thickTop="1">
      <c r="A22" s="193"/>
      <c r="B22" s="30" t="s">
        <v>40</v>
      </c>
      <c r="C22" s="46">
        <v>26475</v>
      </c>
      <c r="D22" s="42">
        <v>27017</v>
      </c>
      <c r="E22" s="42">
        <v>27715</v>
      </c>
      <c r="F22" s="42">
        <v>28439</v>
      </c>
      <c r="G22" s="42">
        <v>29104</v>
      </c>
      <c r="H22" s="126">
        <v>29477</v>
      </c>
      <c r="I22" s="42">
        <v>30892</v>
      </c>
      <c r="J22" s="42">
        <v>31925</v>
      </c>
      <c r="K22" s="42">
        <v>32902</v>
      </c>
      <c r="L22" s="42">
        <v>33874</v>
      </c>
      <c r="M22" s="42">
        <v>35014</v>
      </c>
      <c r="N22" s="42">
        <v>35688</v>
      </c>
      <c r="O22" s="23"/>
      <c r="P22" s="196"/>
    </row>
    <row r="23" spans="1:16" s="13" customFormat="1" ht="21" thickBot="1" thickTop="1">
      <c r="A23" s="193"/>
      <c r="B23" s="32" t="s">
        <v>41</v>
      </c>
      <c r="C23" s="9">
        <f>C22-N20</f>
        <v>1070</v>
      </c>
      <c r="D23" s="51">
        <f aca="true" t="shared" si="7" ref="D23:K23">D22-C22</f>
        <v>542</v>
      </c>
      <c r="E23" s="51">
        <f t="shared" si="7"/>
        <v>698</v>
      </c>
      <c r="F23" s="51">
        <f t="shared" si="7"/>
        <v>724</v>
      </c>
      <c r="G23" s="51">
        <f t="shared" si="7"/>
        <v>665</v>
      </c>
      <c r="H23" s="109">
        <f t="shared" si="7"/>
        <v>373</v>
      </c>
      <c r="I23" s="51">
        <f t="shared" si="7"/>
        <v>1415</v>
      </c>
      <c r="J23" s="51">
        <f t="shared" si="7"/>
        <v>1033</v>
      </c>
      <c r="K23" s="51">
        <f t="shared" si="7"/>
        <v>977</v>
      </c>
      <c r="L23" s="51">
        <f>L22-K22</f>
        <v>972</v>
      </c>
      <c r="M23" s="51">
        <f>M22-L22</f>
        <v>1140</v>
      </c>
      <c r="N23" s="51">
        <f>N22-M22</f>
        <v>674</v>
      </c>
      <c r="O23" s="23">
        <f>SUM(C23:N23)</f>
        <v>10283</v>
      </c>
      <c r="P23" s="196"/>
    </row>
    <row r="24" spans="1:16" s="13" customFormat="1" ht="20.25" thickTop="1">
      <c r="A24" s="193"/>
      <c r="B24" s="97" t="s">
        <v>77</v>
      </c>
      <c r="C24" s="6">
        <v>36671</v>
      </c>
      <c r="D24" s="5">
        <v>37199</v>
      </c>
      <c r="E24" s="5">
        <v>38083</v>
      </c>
      <c r="F24" s="5">
        <v>39060</v>
      </c>
      <c r="G24" s="5">
        <v>40075</v>
      </c>
      <c r="H24" s="118">
        <v>41139</v>
      </c>
      <c r="I24" s="5">
        <v>41969</v>
      </c>
      <c r="J24" s="5">
        <v>42898</v>
      </c>
      <c r="K24" s="5">
        <v>43917</v>
      </c>
      <c r="L24" s="5">
        <v>44934</v>
      </c>
      <c r="M24" s="5">
        <v>45951</v>
      </c>
      <c r="N24" s="5">
        <v>47329</v>
      </c>
      <c r="O24" s="23"/>
      <c r="P24" s="196"/>
    </row>
    <row r="25" spans="1:16" s="13" customFormat="1" ht="20.25" thickBot="1">
      <c r="A25" s="193"/>
      <c r="B25" s="96" t="s">
        <v>7</v>
      </c>
      <c r="C25" s="116">
        <f>C24-N22</f>
        <v>983</v>
      </c>
      <c r="D25" s="51">
        <f aca="true" t="shared" si="8" ref="D25:J25">D24-C24</f>
        <v>528</v>
      </c>
      <c r="E25" s="51">
        <f t="shared" si="8"/>
        <v>884</v>
      </c>
      <c r="F25" s="51">
        <f t="shared" si="8"/>
        <v>977</v>
      </c>
      <c r="G25" s="51">
        <f t="shared" si="8"/>
        <v>1015</v>
      </c>
      <c r="H25" s="109">
        <f t="shared" si="8"/>
        <v>1064</v>
      </c>
      <c r="I25" s="109">
        <f t="shared" si="8"/>
        <v>830</v>
      </c>
      <c r="J25" s="109">
        <f t="shared" si="8"/>
        <v>929</v>
      </c>
      <c r="K25" s="109">
        <f>K24-J24</f>
        <v>1019</v>
      </c>
      <c r="L25" s="109">
        <f>L24-K24</f>
        <v>1017</v>
      </c>
      <c r="M25" s="109">
        <f>M24-L24</f>
        <v>1017</v>
      </c>
      <c r="N25" s="109">
        <f>N24-M24</f>
        <v>1378</v>
      </c>
      <c r="O25" s="45">
        <f>SUM(C25:N25)</f>
        <v>11641</v>
      </c>
      <c r="P25" s="196"/>
    </row>
    <row r="26" spans="1:16" s="13" customFormat="1" ht="20.25" thickTop="1">
      <c r="A26" s="193"/>
      <c r="B26" s="97" t="s">
        <v>97</v>
      </c>
      <c r="C26" s="6">
        <f>N24+C27</f>
        <v>47978</v>
      </c>
      <c r="D26" s="5">
        <f>C26+D27</f>
        <v>48627</v>
      </c>
      <c r="E26" s="5">
        <f aca="true" t="shared" si="9" ref="E26:N26">D26+E27</f>
        <v>49515</v>
      </c>
      <c r="F26" s="5">
        <f t="shared" si="9"/>
        <v>50403</v>
      </c>
      <c r="G26" s="5">
        <f t="shared" si="9"/>
        <v>51853</v>
      </c>
      <c r="H26" s="5">
        <f t="shared" si="9"/>
        <v>53013</v>
      </c>
      <c r="I26" s="5">
        <f t="shared" si="9"/>
        <v>53664</v>
      </c>
      <c r="J26" s="5">
        <f t="shared" si="9"/>
        <v>54285</v>
      </c>
      <c r="K26" s="5">
        <f t="shared" si="9"/>
        <v>54971</v>
      </c>
      <c r="L26" s="5">
        <f t="shared" si="9"/>
        <v>56396</v>
      </c>
      <c r="M26" s="5">
        <f t="shared" si="9"/>
        <v>58042</v>
      </c>
      <c r="N26" s="5">
        <f t="shared" si="9"/>
        <v>59056</v>
      </c>
      <c r="O26" s="23"/>
      <c r="P26" s="196"/>
    </row>
    <row r="27" spans="1:16" s="13" customFormat="1" ht="20.25" thickBot="1">
      <c r="A27" s="193"/>
      <c r="B27" s="149" t="s">
        <v>7</v>
      </c>
      <c r="C27" s="46">
        <v>649</v>
      </c>
      <c r="D27" s="5">
        <v>649</v>
      </c>
      <c r="E27" s="5">
        <v>888</v>
      </c>
      <c r="F27" s="5">
        <v>888</v>
      </c>
      <c r="G27" s="5">
        <v>1450</v>
      </c>
      <c r="H27" s="118">
        <v>1160</v>
      </c>
      <c r="I27" s="118">
        <v>651</v>
      </c>
      <c r="J27" s="118">
        <v>621</v>
      </c>
      <c r="K27" s="118">
        <v>686</v>
      </c>
      <c r="L27" s="118">
        <v>1425</v>
      </c>
      <c r="M27" s="117">
        <v>1646</v>
      </c>
      <c r="N27" s="117">
        <v>1014</v>
      </c>
      <c r="O27" s="45">
        <f>SUM(C27:N27)</f>
        <v>11727</v>
      </c>
      <c r="P27" s="196"/>
    </row>
    <row r="28" spans="1:16" s="13" customFormat="1" ht="20.25" thickTop="1">
      <c r="A28" s="193"/>
      <c r="B28" s="144" t="s">
        <v>108</v>
      </c>
      <c r="C28" s="116">
        <f>N26+C29</f>
        <v>60101</v>
      </c>
      <c r="D28" s="51"/>
      <c r="E28" s="51"/>
      <c r="F28" s="51"/>
      <c r="G28" s="51"/>
      <c r="H28" s="51"/>
      <c r="I28" s="51"/>
      <c r="J28" s="51"/>
      <c r="K28" s="51"/>
      <c r="L28" s="51"/>
      <c r="M28" s="117"/>
      <c r="N28" s="117"/>
      <c r="O28" s="45"/>
      <c r="P28" s="196"/>
    </row>
    <row r="29" spans="1:16" s="13" customFormat="1" ht="20.25" thickBot="1">
      <c r="A29" s="194"/>
      <c r="B29" s="96" t="s">
        <v>7</v>
      </c>
      <c r="C29" s="8">
        <v>1045</v>
      </c>
      <c r="D29" s="10"/>
      <c r="E29" s="10"/>
      <c r="F29" s="10"/>
      <c r="G29" s="10"/>
      <c r="H29" s="108"/>
      <c r="I29" s="108"/>
      <c r="J29" s="108"/>
      <c r="K29" s="108"/>
      <c r="L29" s="108"/>
      <c r="M29" s="108"/>
      <c r="N29" s="108"/>
      <c r="O29" s="2"/>
      <c r="P29" s="197"/>
    </row>
    <row r="30" spans="1:16" ht="21" thickBot="1" thickTop="1">
      <c r="A30" s="192" t="s">
        <v>76</v>
      </c>
      <c r="B30" s="29" t="s">
        <v>3</v>
      </c>
      <c r="C30" s="12"/>
      <c r="D30" s="11"/>
      <c r="E30" s="11"/>
      <c r="F30" s="11"/>
      <c r="G30" s="11"/>
      <c r="H30" s="127"/>
      <c r="I30" s="11"/>
      <c r="J30" s="11"/>
      <c r="K30" s="11">
        <v>2367</v>
      </c>
      <c r="L30" s="11">
        <v>2367</v>
      </c>
      <c r="M30" s="11">
        <v>3496</v>
      </c>
      <c r="N30" s="11">
        <v>4564</v>
      </c>
      <c r="O30" s="18"/>
      <c r="P30" s="195" t="s">
        <v>17</v>
      </c>
    </row>
    <row r="31" spans="1:16" ht="21" thickBot="1" thickTop="1">
      <c r="A31" s="193"/>
      <c r="B31" s="30" t="s">
        <v>7</v>
      </c>
      <c r="C31" s="6"/>
      <c r="D31" s="1"/>
      <c r="E31" s="1"/>
      <c r="F31" s="1"/>
      <c r="G31" s="1"/>
      <c r="H31" s="118"/>
      <c r="I31" s="1"/>
      <c r="J31" s="1"/>
      <c r="K31" s="5">
        <v>0</v>
      </c>
      <c r="L31" s="5">
        <f>L30-K30</f>
        <v>0</v>
      </c>
      <c r="M31" s="5">
        <f>M30-L30</f>
        <v>1129</v>
      </c>
      <c r="N31" s="5">
        <f>N30-M30</f>
        <v>1068</v>
      </c>
      <c r="O31" s="23">
        <f>SUM(C31:N31)</f>
        <v>2197</v>
      </c>
      <c r="P31" s="196"/>
    </row>
    <row r="32" spans="1:16" ht="21" thickBot="1" thickTop="1">
      <c r="A32" s="193"/>
      <c r="B32" s="31" t="s">
        <v>13</v>
      </c>
      <c r="C32" s="6">
        <v>5551</v>
      </c>
      <c r="D32" s="1">
        <v>5980</v>
      </c>
      <c r="E32" s="1">
        <v>6608</v>
      </c>
      <c r="F32" s="1">
        <v>7592</v>
      </c>
      <c r="G32" s="1">
        <v>8316</v>
      </c>
      <c r="H32" s="118">
        <v>10330</v>
      </c>
      <c r="I32" s="1">
        <v>10975</v>
      </c>
      <c r="J32" s="1">
        <v>11421</v>
      </c>
      <c r="K32" s="1">
        <v>12976</v>
      </c>
      <c r="L32" s="1">
        <v>14048</v>
      </c>
      <c r="M32" s="1">
        <v>15301</v>
      </c>
      <c r="N32" s="1">
        <v>16923</v>
      </c>
      <c r="O32" s="23"/>
      <c r="P32" s="196"/>
    </row>
    <row r="33" spans="1:16" ht="21" thickBot="1" thickTop="1">
      <c r="A33" s="193"/>
      <c r="B33" s="33" t="s">
        <v>7</v>
      </c>
      <c r="C33" s="6">
        <v>987</v>
      </c>
      <c r="D33" s="5">
        <f>D32-C32</f>
        <v>429</v>
      </c>
      <c r="E33" s="5">
        <f aca="true" t="shared" si="10" ref="E33:N33">E32-D32</f>
        <v>628</v>
      </c>
      <c r="F33" s="5">
        <f t="shared" si="10"/>
        <v>984</v>
      </c>
      <c r="G33" s="5">
        <f t="shared" si="10"/>
        <v>724</v>
      </c>
      <c r="H33" s="118">
        <f t="shared" si="10"/>
        <v>2014</v>
      </c>
      <c r="I33" s="5">
        <f t="shared" si="10"/>
        <v>645</v>
      </c>
      <c r="J33" s="5">
        <f t="shared" si="10"/>
        <v>446</v>
      </c>
      <c r="K33" s="5">
        <f t="shared" si="10"/>
        <v>1555</v>
      </c>
      <c r="L33" s="5">
        <f t="shared" si="10"/>
        <v>1072</v>
      </c>
      <c r="M33" s="5">
        <f t="shared" si="10"/>
        <v>1253</v>
      </c>
      <c r="N33" s="5">
        <f t="shared" si="10"/>
        <v>1622</v>
      </c>
      <c r="O33" s="23">
        <f>SUM(C33:N33)</f>
        <v>12359</v>
      </c>
      <c r="P33" s="196"/>
    </row>
    <row r="34" spans="1:16" ht="21" thickBot="1" thickTop="1">
      <c r="A34" s="193"/>
      <c r="B34" s="33" t="s">
        <v>38</v>
      </c>
      <c r="C34" s="6">
        <v>17700</v>
      </c>
      <c r="D34" s="5">
        <v>18054</v>
      </c>
      <c r="E34" s="5">
        <v>18582</v>
      </c>
      <c r="F34" s="5">
        <v>19770</v>
      </c>
      <c r="G34" s="5">
        <v>21347</v>
      </c>
      <c r="H34" s="118">
        <v>22362</v>
      </c>
      <c r="I34" s="5">
        <v>23086</v>
      </c>
      <c r="J34" s="5">
        <v>23907</v>
      </c>
      <c r="K34" s="5">
        <v>25113</v>
      </c>
      <c r="L34" s="5">
        <v>25938</v>
      </c>
      <c r="M34" s="5">
        <v>26841</v>
      </c>
      <c r="N34" s="5">
        <v>27752</v>
      </c>
      <c r="O34" s="23"/>
      <c r="P34" s="196"/>
    </row>
    <row r="35" spans="1:16" ht="21" thickBot="1" thickTop="1">
      <c r="A35" s="193"/>
      <c r="B35" s="34" t="s">
        <v>39</v>
      </c>
      <c r="C35" s="44">
        <v>777</v>
      </c>
      <c r="D35" s="5">
        <f aca="true" t="shared" si="11" ref="D35:N35">D34-C34</f>
        <v>354</v>
      </c>
      <c r="E35" s="5">
        <f t="shared" si="11"/>
        <v>528</v>
      </c>
      <c r="F35" s="5">
        <f t="shared" si="11"/>
        <v>1188</v>
      </c>
      <c r="G35" s="5">
        <f t="shared" si="11"/>
        <v>1577</v>
      </c>
      <c r="H35" s="118">
        <f t="shared" si="11"/>
        <v>1015</v>
      </c>
      <c r="I35" s="5">
        <f t="shared" si="11"/>
        <v>724</v>
      </c>
      <c r="J35" s="5">
        <f t="shared" si="11"/>
        <v>821</v>
      </c>
      <c r="K35" s="5">
        <f t="shared" si="11"/>
        <v>1206</v>
      </c>
      <c r="L35" s="5">
        <f t="shared" si="11"/>
        <v>825</v>
      </c>
      <c r="M35" s="5">
        <f t="shared" si="11"/>
        <v>903</v>
      </c>
      <c r="N35" s="5">
        <f t="shared" si="11"/>
        <v>911</v>
      </c>
      <c r="O35" s="23">
        <f>SUM(C35:N35)</f>
        <v>10829</v>
      </c>
      <c r="P35" s="196"/>
    </row>
    <row r="36" spans="1:16" ht="21" thickBot="1" thickTop="1">
      <c r="A36" s="193"/>
      <c r="B36" s="30" t="s">
        <v>40</v>
      </c>
      <c r="C36" s="46">
        <v>28446</v>
      </c>
      <c r="D36" s="42">
        <v>28766</v>
      </c>
      <c r="E36" s="42">
        <v>29192</v>
      </c>
      <c r="F36" s="42">
        <v>30112</v>
      </c>
      <c r="G36" s="42">
        <v>30763</v>
      </c>
      <c r="H36" s="126">
        <v>31592</v>
      </c>
      <c r="I36" s="42">
        <v>32680</v>
      </c>
      <c r="J36" s="42">
        <v>33619</v>
      </c>
      <c r="K36" s="42">
        <v>34629</v>
      </c>
      <c r="L36" s="42">
        <v>35565</v>
      </c>
      <c r="M36" s="42">
        <v>36617</v>
      </c>
      <c r="N36" s="42">
        <v>37691</v>
      </c>
      <c r="O36" s="23"/>
      <c r="P36" s="196"/>
    </row>
    <row r="37" spans="1:16" ht="21" thickBot="1" thickTop="1">
      <c r="A37" s="193"/>
      <c r="B37" s="32" t="s">
        <v>7</v>
      </c>
      <c r="C37" s="9">
        <f>C36-N34</f>
        <v>694</v>
      </c>
      <c r="D37" s="51">
        <f>D36-C36</f>
        <v>320</v>
      </c>
      <c r="E37" s="51">
        <f aca="true" t="shared" si="12" ref="E37:K37">E36-D36</f>
        <v>426</v>
      </c>
      <c r="F37" s="51">
        <f t="shared" si="12"/>
        <v>920</v>
      </c>
      <c r="G37" s="51">
        <f t="shared" si="12"/>
        <v>651</v>
      </c>
      <c r="H37" s="109">
        <f t="shared" si="12"/>
        <v>829</v>
      </c>
      <c r="I37" s="51">
        <f t="shared" si="12"/>
        <v>1088</v>
      </c>
      <c r="J37" s="51">
        <f t="shared" si="12"/>
        <v>939</v>
      </c>
      <c r="K37" s="51">
        <f t="shared" si="12"/>
        <v>1010</v>
      </c>
      <c r="L37" s="51">
        <f>L36-K36</f>
        <v>936</v>
      </c>
      <c r="M37" s="51">
        <f>M36-L36</f>
        <v>1052</v>
      </c>
      <c r="N37" s="51">
        <f>N36-M36</f>
        <v>1074</v>
      </c>
      <c r="O37" s="23">
        <f>SUM(C37:N37)</f>
        <v>9939</v>
      </c>
      <c r="P37" s="196"/>
    </row>
    <row r="38" spans="1:16" ht="20.25" thickTop="1">
      <c r="A38" s="193"/>
      <c r="B38" s="97" t="s">
        <v>77</v>
      </c>
      <c r="C38" s="6">
        <v>38250</v>
      </c>
      <c r="D38" s="5">
        <v>38550</v>
      </c>
      <c r="E38" s="5">
        <v>39358</v>
      </c>
      <c r="F38" s="5">
        <v>40159</v>
      </c>
      <c r="G38" s="5">
        <v>41204</v>
      </c>
      <c r="H38" s="118">
        <v>42074</v>
      </c>
      <c r="I38" s="5">
        <v>42376</v>
      </c>
      <c r="J38" s="5">
        <v>42683</v>
      </c>
      <c r="K38" s="5">
        <v>43447</v>
      </c>
      <c r="L38" s="5">
        <v>44246</v>
      </c>
      <c r="M38" s="5">
        <v>45044</v>
      </c>
      <c r="N38" s="5">
        <v>46365</v>
      </c>
      <c r="O38" s="23"/>
      <c r="P38" s="196"/>
    </row>
    <row r="39" spans="1:16" ht="20.25" thickBot="1">
      <c r="A39" s="193"/>
      <c r="B39" s="71" t="s">
        <v>7</v>
      </c>
      <c r="C39" s="116">
        <f>C38-N36</f>
        <v>559</v>
      </c>
      <c r="D39" s="51">
        <f aca="true" t="shared" si="13" ref="D39:J39">D38-C38</f>
        <v>300</v>
      </c>
      <c r="E39" s="51">
        <f t="shared" si="13"/>
        <v>808</v>
      </c>
      <c r="F39" s="51">
        <f t="shared" si="13"/>
        <v>801</v>
      </c>
      <c r="G39" s="51">
        <f t="shared" si="13"/>
        <v>1045</v>
      </c>
      <c r="H39" s="109">
        <f t="shared" si="13"/>
        <v>870</v>
      </c>
      <c r="I39" s="109">
        <f t="shared" si="13"/>
        <v>302</v>
      </c>
      <c r="J39" s="109">
        <f t="shared" si="13"/>
        <v>307</v>
      </c>
      <c r="K39" s="109">
        <f>K38-J38</f>
        <v>764</v>
      </c>
      <c r="L39" s="109">
        <f>L38-K38</f>
        <v>799</v>
      </c>
      <c r="M39" s="109">
        <f>M38-L38</f>
        <v>798</v>
      </c>
      <c r="N39" s="109">
        <f>N38-M38</f>
        <v>1321</v>
      </c>
      <c r="O39" s="45">
        <f>SUM(C39:N39)</f>
        <v>8674</v>
      </c>
      <c r="P39" s="196"/>
    </row>
    <row r="40" spans="1:16" ht="20.25" thickTop="1">
      <c r="A40" s="193"/>
      <c r="B40" s="97" t="s">
        <v>98</v>
      </c>
      <c r="C40" s="46">
        <f>N38+C41</f>
        <v>46562</v>
      </c>
      <c r="D40" s="5">
        <f>C40+D41</f>
        <v>46759</v>
      </c>
      <c r="E40" s="5">
        <f aca="true" t="shared" si="14" ref="E40:N40">D40+E41</f>
        <v>47470</v>
      </c>
      <c r="F40" s="5">
        <f t="shared" si="14"/>
        <v>48181</v>
      </c>
      <c r="G40" s="5">
        <f t="shared" si="14"/>
        <v>49129</v>
      </c>
      <c r="H40" s="5">
        <f t="shared" si="14"/>
        <v>49587</v>
      </c>
      <c r="I40" s="5">
        <f t="shared" si="14"/>
        <v>49768</v>
      </c>
      <c r="J40" s="5">
        <f t="shared" si="14"/>
        <v>49951</v>
      </c>
      <c r="K40" s="5">
        <f t="shared" si="14"/>
        <v>50078</v>
      </c>
      <c r="L40" s="5">
        <f t="shared" si="14"/>
        <v>51098</v>
      </c>
      <c r="M40" s="5">
        <f t="shared" si="14"/>
        <v>52057</v>
      </c>
      <c r="N40" s="5">
        <f t="shared" si="14"/>
        <v>52518</v>
      </c>
      <c r="O40" s="23"/>
      <c r="P40" s="196"/>
    </row>
    <row r="41" spans="1:16" ht="20.25" thickBot="1">
      <c r="A41" s="193"/>
      <c r="B41" s="96" t="s">
        <v>7</v>
      </c>
      <c r="C41" s="46">
        <v>197</v>
      </c>
      <c r="D41" s="5">
        <v>197</v>
      </c>
      <c r="E41" s="5">
        <v>711</v>
      </c>
      <c r="F41" s="5">
        <v>711</v>
      </c>
      <c r="G41" s="5">
        <v>948</v>
      </c>
      <c r="H41" s="118">
        <v>458</v>
      </c>
      <c r="I41" s="118">
        <v>181</v>
      </c>
      <c r="J41" s="118">
        <v>183</v>
      </c>
      <c r="K41" s="118">
        <v>127</v>
      </c>
      <c r="L41" s="118">
        <v>1020</v>
      </c>
      <c r="M41" s="117">
        <v>959</v>
      </c>
      <c r="N41" s="117">
        <v>461</v>
      </c>
      <c r="O41" s="45">
        <f>SUM(C41:N41)</f>
        <v>6153</v>
      </c>
      <c r="P41" s="196"/>
    </row>
    <row r="42" spans="1:16" ht="20.25" thickTop="1">
      <c r="A42" s="193"/>
      <c r="B42" s="97" t="s">
        <v>108</v>
      </c>
      <c r="C42" s="69">
        <f>N40+C43</f>
        <v>53184</v>
      </c>
      <c r="D42" s="51">
        <f>C42+D43</f>
        <v>53184</v>
      </c>
      <c r="E42" s="51"/>
      <c r="F42" s="51"/>
      <c r="G42" s="51"/>
      <c r="H42" s="51"/>
      <c r="I42" s="51"/>
      <c r="J42" s="51"/>
      <c r="K42" s="51"/>
      <c r="L42" s="51"/>
      <c r="M42" s="117"/>
      <c r="N42" s="117"/>
      <c r="O42" s="45"/>
      <c r="P42" s="196"/>
    </row>
    <row r="43" spans="1:16" ht="20.25" thickBot="1">
      <c r="A43" s="194"/>
      <c r="B43" s="71" t="s">
        <v>7</v>
      </c>
      <c r="C43" s="105">
        <v>666</v>
      </c>
      <c r="D43" s="10"/>
      <c r="E43" s="10"/>
      <c r="F43" s="10"/>
      <c r="G43" s="10"/>
      <c r="H43" s="108"/>
      <c r="I43" s="108"/>
      <c r="J43" s="108"/>
      <c r="K43" s="108"/>
      <c r="L43" s="108"/>
      <c r="M43" s="108"/>
      <c r="N43" s="108"/>
      <c r="O43" s="2"/>
      <c r="P43" s="197"/>
    </row>
    <row r="44" spans="1:16" ht="21" thickBot="1" thickTop="1">
      <c r="A44" s="192" t="s">
        <v>51</v>
      </c>
      <c r="B44" s="29" t="s">
        <v>3</v>
      </c>
      <c r="C44" s="12"/>
      <c r="D44" s="11"/>
      <c r="E44" s="11"/>
      <c r="F44" s="11"/>
      <c r="G44" s="11"/>
      <c r="H44" s="127"/>
      <c r="I44" s="11"/>
      <c r="J44" s="11"/>
      <c r="K44" s="11">
        <v>9</v>
      </c>
      <c r="L44" s="11">
        <v>9</v>
      </c>
      <c r="M44" s="11">
        <v>9</v>
      </c>
      <c r="N44" s="11">
        <v>9</v>
      </c>
      <c r="O44" s="18"/>
      <c r="P44" s="195" t="s">
        <v>51</v>
      </c>
    </row>
    <row r="45" spans="1:16" ht="21" thickBot="1" thickTop="1">
      <c r="A45" s="193"/>
      <c r="B45" s="30" t="s">
        <v>43</v>
      </c>
      <c r="C45" s="6"/>
      <c r="D45" s="1"/>
      <c r="E45" s="1"/>
      <c r="F45" s="1"/>
      <c r="G45" s="1"/>
      <c r="H45" s="118"/>
      <c r="I45" s="1"/>
      <c r="J45" s="1"/>
      <c r="K45" s="5">
        <f>K44-J44</f>
        <v>9</v>
      </c>
      <c r="L45" s="5">
        <f>L44-K44</f>
        <v>0</v>
      </c>
      <c r="M45" s="5">
        <f>M44-L44</f>
        <v>0</v>
      </c>
      <c r="N45" s="5">
        <f>N44-M44</f>
        <v>0</v>
      </c>
      <c r="O45" s="23">
        <f>SUM(L45:N45)</f>
        <v>0</v>
      </c>
      <c r="P45" s="196"/>
    </row>
    <row r="46" spans="1:16" ht="21" thickBot="1" thickTop="1">
      <c r="A46" s="193"/>
      <c r="B46" s="31" t="s">
        <v>13</v>
      </c>
      <c r="C46" s="6">
        <v>9</v>
      </c>
      <c r="D46" s="1"/>
      <c r="E46" s="1"/>
      <c r="F46" s="1"/>
      <c r="G46" s="1"/>
      <c r="H46" s="118"/>
      <c r="I46" s="1"/>
      <c r="J46" s="1"/>
      <c r="K46" s="1"/>
      <c r="L46" s="1"/>
      <c r="M46" s="1"/>
      <c r="N46" s="1"/>
      <c r="O46" s="23"/>
      <c r="P46" s="196"/>
    </row>
    <row r="47" spans="1:16" ht="21" thickBot="1" thickTop="1">
      <c r="A47" s="193"/>
      <c r="B47" s="30" t="s">
        <v>7</v>
      </c>
      <c r="C47" s="6">
        <v>0</v>
      </c>
      <c r="D47" s="5">
        <v>0</v>
      </c>
      <c r="E47" s="5">
        <f aca="true" t="shared" si="15" ref="E47:N47">E46-D46</f>
        <v>0</v>
      </c>
      <c r="F47" s="5">
        <f t="shared" si="15"/>
        <v>0</v>
      </c>
      <c r="G47" s="5">
        <f t="shared" si="15"/>
        <v>0</v>
      </c>
      <c r="H47" s="118">
        <f t="shared" si="15"/>
        <v>0</v>
      </c>
      <c r="I47" s="5">
        <f t="shared" si="15"/>
        <v>0</v>
      </c>
      <c r="J47" s="5">
        <f t="shared" si="15"/>
        <v>0</v>
      </c>
      <c r="K47" s="5">
        <f t="shared" si="15"/>
        <v>0</v>
      </c>
      <c r="L47" s="5">
        <f t="shared" si="15"/>
        <v>0</v>
      </c>
      <c r="M47" s="5">
        <f t="shared" si="15"/>
        <v>0</v>
      </c>
      <c r="N47" s="5">
        <f t="shared" si="15"/>
        <v>0</v>
      </c>
      <c r="O47" s="23">
        <v>-9</v>
      </c>
      <c r="P47" s="196"/>
    </row>
    <row r="48" spans="1:16" ht="21" thickBot="1" thickTop="1">
      <c r="A48" s="193"/>
      <c r="B48" s="33" t="s">
        <v>38</v>
      </c>
      <c r="C48" s="6"/>
      <c r="D48" s="5"/>
      <c r="E48" s="5"/>
      <c r="F48" s="5"/>
      <c r="G48" s="5"/>
      <c r="H48" s="118"/>
      <c r="I48" s="5"/>
      <c r="J48" s="5"/>
      <c r="K48" s="5">
        <v>14512</v>
      </c>
      <c r="L48" s="5">
        <v>14531</v>
      </c>
      <c r="M48" s="5">
        <v>14552</v>
      </c>
      <c r="N48" s="5">
        <v>14575</v>
      </c>
      <c r="O48" s="23"/>
      <c r="P48" s="196"/>
    </row>
    <row r="49" spans="1:16" ht="21" thickBot="1" thickTop="1">
      <c r="A49" s="193"/>
      <c r="B49" s="34" t="s">
        <v>39</v>
      </c>
      <c r="C49" s="44">
        <v>0</v>
      </c>
      <c r="D49" s="5">
        <f aca="true" t="shared" si="16" ref="D49:N49">D48-C48</f>
        <v>0</v>
      </c>
      <c r="E49" s="5">
        <f t="shared" si="16"/>
        <v>0</v>
      </c>
      <c r="F49" s="5">
        <f t="shared" si="16"/>
        <v>0</v>
      </c>
      <c r="G49" s="5">
        <f t="shared" si="16"/>
        <v>0</v>
      </c>
      <c r="H49" s="118">
        <f t="shared" si="16"/>
        <v>0</v>
      </c>
      <c r="I49" s="5">
        <f t="shared" si="16"/>
        <v>0</v>
      </c>
      <c r="J49" s="5">
        <f t="shared" si="16"/>
        <v>0</v>
      </c>
      <c r="K49" s="5">
        <v>0</v>
      </c>
      <c r="L49" s="5">
        <f t="shared" si="16"/>
        <v>19</v>
      </c>
      <c r="M49" s="5">
        <f t="shared" si="16"/>
        <v>21</v>
      </c>
      <c r="N49" s="5">
        <f t="shared" si="16"/>
        <v>23</v>
      </c>
      <c r="O49" s="45"/>
      <c r="P49" s="196"/>
    </row>
    <row r="50" spans="1:16" ht="21" thickBot="1" thickTop="1">
      <c r="A50" s="193"/>
      <c r="B50" s="30" t="s">
        <v>40</v>
      </c>
      <c r="C50" s="46">
        <v>14591</v>
      </c>
      <c r="D50" s="42">
        <v>14610</v>
      </c>
      <c r="E50" s="42">
        <v>14621</v>
      </c>
      <c r="F50" s="42">
        <v>14636</v>
      </c>
      <c r="G50" s="42">
        <v>14656</v>
      </c>
      <c r="H50" s="126">
        <v>14675</v>
      </c>
      <c r="I50" s="42">
        <v>14697</v>
      </c>
      <c r="J50" s="42">
        <v>14719</v>
      </c>
      <c r="K50" s="42">
        <v>14739</v>
      </c>
      <c r="L50" s="42"/>
      <c r="M50" s="42"/>
      <c r="N50" s="42"/>
      <c r="O50" s="23"/>
      <c r="P50" s="196"/>
    </row>
    <row r="51" spans="1:16" ht="21" thickBot="1" thickTop="1">
      <c r="A51" s="194"/>
      <c r="B51" s="32" t="s">
        <v>7</v>
      </c>
      <c r="C51" s="9">
        <f>C50-N48</f>
        <v>16</v>
      </c>
      <c r="D51" s="51">
        <f aca="true" t="shared" si="17" ref="D51:K51">D50-C50</f>
        <v>19</v>
      </c>
      <c r="E51" s="51">
        <f t="shared" si="17"/>
        <v>11</v>
      </c>
      <c r="F51" s="51">
        <f t="shared" si="17"/>
        <v>15</v>
      </c>
      <c r="G51" s="51">
        <f t="shared" si="17"/>
        <v>20</v>
      </c>
      <c r="H51" s="109">
        <f t="shared" si="17"/>
        <v>19</v>
      </c>
      <c r="I51" s="51">
        <f t="shared" si="17"/>
        <v>22</v>
      </c>
      <c r="J51" s="51">
        <f t="shared" si="17"/>
        <v>22</v>
      </c>
      <c r="K51" s="51">
        <f t="shared" si="17"/>
        <v>20</v>
      </c>
      <c r="L51" s="42"/>
      <c r="M51" s="42"/>
      <c r="N51" s="42"/>
      <c r="O51" s="99"/>
      <c r="P51" s="197"/>
    </row>
    <row r="52" spans="1:16" ht="21" thickBot="1" thickTop="1">
      <c r="A52" s="192" t="s">
        <v>30</v>
      </c>
      <c r="B52" s="29" t="s">
        <v>3</v>
      </c>
      <c r="C52" s="12"/>
      <c r="D52" s="11"/>
      <c r="E52" s="11"/>
      <c r="F52" s="11"/>
      <c r="G52" s="11"/>
      <c r="H52" s="127"/>
      <c r="I52" s="11"/>
      <c r="J52" s="11"/>
      <c r="K52" s="11">
        <v>162</v>
      </c>
      <c r="L52" s="11">
        <v>162</v>
      </c>
      <c r="M52" s="11">
        <v>206</v>
      </c>
      <c r="N52" s="11">
        <v>385</v>
      </c>
      <c r="O52" s="18"/>
      <c r="P52" s="195" t="s">
        <v>30</v>
      </c>
    </row>
    <row r="53" spans="1:16" ht="21" thickBot="1" thickTop="1">
      <c r="A53" s="193"/>
      <c r="B53" s="30" t="s">
        <v>7</v>
      </c>
      <c r="C53" s="6"/>
      <c r="D53" s="1"/>
      <c r="E53" s="1"/>
      <c r="F53" s="1"/>
      <c r="G53" s="1"/>
      <c r="H53" s="118"/>
      <c r="I53" s="1"/>
      <c r="J53" s="1"/>
      <c r="K53" s="5">
        <v>0</v>
      </c>
      <c r="L53" s="5">
        <f>L52-K52</f>
        <v>0</v>
      </c>
      <c r="M53" s="5">
        <f>M52-L52</f>
        <v>44</v>
      </c>
      <c r="N53" s="5">
        <f>N52-M52</f>
        <v>179</v>
      </c>
      <c r="O53" s="23">
        <f>SUM(C53:N53)</f>
        <v>223</v>
      </c>
      <c r="P53" s="196"/>
    </row>
    <row r="54" spans="1:16" ht="21" thickBot="1" thickTop="1">
      <c r="A54" s="193"/>
      <c r="B54" s="31" t="s">
        <v>13</v>
      </c>
      <c r="C54" s="6">
        <v>431</v>
      </c>
      <c r="D54" s="1">
        <v>470</v>
      </c>
      <c r="E54" s="1">
        <v>541</v>
      </c>
      <c r="F54" s="1">
        <v>645</v>
      </c>
      <c r="G54" s="1">
        <v>730</v>
      </c>
      <c r="H54" s="118">
        <v>828</v>
      </c>
      <c r="I54" s="1">
        <v>871</v>
      </c>
      <c r="J54" s="1">
        <v>899</v>
      </c>
      <c r="K54" s="1">
        <v>986</v>
      </c>
      <c r="L54" s="1">
        <v>1066</v>
      </c>
      <c r="M54" s="1">
        <v>1163</v>
      </c>
      <c r="N54" s="1">
        <v>1270</v>
      </c>
      <c r="O54" s="23"/>
      <c r="P54" s="196"/>
    </row>
    <row r="55" spans="1:16" ht="21" thickBot="1" thickTop="1">
      <c r="A55" s="193"/>
      <c r="B55" s="30" t="s">
        <v>7</v>
      </c>
      <c r="C55" s="6">
        <v>46</v>
      </c>
      <c r="D55" s="5">
        <f>D54-C54</f>
        <v>39</v>
      </c>
      <c r="E55" s="5">
        <f aca="true" t="shared" si="18" ref="E55:N55">E54-D54</f>
        <v>71</v>
      </c>
      <c r="F55" s="5">
        <f t="shared" si="18"/>
        <v>104</v>
      </c>
      <c r="G55" s="5">
        <f t="shared" si="18"/>
        <v>85</v>
      </c>
      <c r="H55" s="118">
        <f t="shared" si="18"/>
        <v>98</v>
      </c>
      <c r="I55" s="5">
        <f t="shared" si="18"/>
        <v>43</v>
      </c>
      <c r="J55" s="5">
        <f t="shared" si="18"/>
        <v>28</v>
      </c>
      <c r="K55" s="5">
        <f t="shared" si="18"/>
        <v>87</v>
      </c>
      <c r="L55" s="5">
        <f t="shared" si="18"/>
        <v>80</v>
      </c>
      <c r="M55" s="5">
        <f t="shared" si="18"/>
        <v>97</v>
      </c>
      <c r="N55" s="5">
        <f t="shared" si="18"/>
        <v>107</v>
      </c>
      <c r="O55" s="23">
        <f>SUM(C55:N55)</f>
        <v>885</v>
      </c>
      <c r="P55" s="196"/>
    </row>
    <row r="56" spans="1:16" ht="21" thickBot="1" thickTop="1">
      <c r="A56" s="193"/>
      <c r="B56" s="33" t="s">
        <v>38</v>
      </c>
      <c r="C56" s="6">
        <v>1337</v>
      </c>
      <c r="D56" s="5">
        <v>1376</v>
      </c>
      <c r="E56" s="5">
        <v>1451</v>
      </c>
      <c r="F56" s="5">
        <v>1602</v>
      </c>
      <c r="G56" s="5">
        <v>1785</v>
      </c>
      <c r="H56" s="118">
        <v>1854</v>
      </c>
      <c r="I56" s="5">
        <v>1927</v>
      </c>
      <c r="J56" s="5">
        <v>2031</v>
      </c>
      <c r="K56" s="5">
        <v>2095</v>
      </c>
      <c r="L56" s="5">
        <v>2169</v>
      </c>
      <c r="M56" s="5">
        <v>2257</v>
      </c>
      <c r="N56" s="5">
        <v>2336</v>
      </c>
      <c r="O56" s="23"/>
      <c r="P56" s="196"/>
    </row>
    <row r="57" spans="1:16" ht="21" thickBot="1" thickTop="1">
      <c r="A57" s="193"/>
      <c r="B57" s="34" t="s">
        <v>39</v>
      </c>
      <c r="C57" s="44">
        <f>C56-N54</f>
        <v>67</v>
      </c>
      <c r="D57" s="5">
        <f aca="true" t="shared" si="19" ref="D57:N57">D56-C56</f>
        <v>39</v>
      </c>
      <c r="E57" s="5">
        <f t="shared" si="19"/>
        <v>75</v>
      </c>
      <c r="F57" s="5">
        <f t="shared" si="19"/>
        <v>151</v>
      </c>
      <c r="G57" s="5">
        <f t="shared" si="19"/>
        <v>183</v>
      </c>
      <c r="H57" s="118">
        <f t="shared" si="19"/>
        <v>69</v>
      </c>
      <c r="I57" s="5">
        <f t="shared" si="19"/>
        <v>73</v>
      </c>
      <c r="J57" s="5">
        <f t="shared" si="19"/>
        <v>104</v>
      </c>
      <c r="K57" s="5">
        <f t="shared" si="19"/>
        <v>64</v>
      </c>
      <c r="L57" s="5">
        <f t="shared" si="19"/>
        <v>74</v>
      </c>
      <c r="M57" s="5">
        <f t="shared" si="19"/>
        <v>88</v>
      </c>
      <c r="N57" s="5">
        <f t="shared" si="19"/>
        <v>79</v>
      </c>
      <c r="O57" s="23">
        <f>SUM(C57:N57)</f>
        <v>1066</v>
      </c>
      <c r="P57" s="196"/>
    </row>
    <row r="58" spans="1:16" ht="21" thickBot="1" thickTop="1">
      <c r="A58" s="193"/>
      <c r="B58" s="30" t="s">
        <v>40</v>
      </c>
      <c r="C58" s="46">
        <v>2428</v>
      </c>
      <c r="D58" s="42">
        <v>2455</v>
      </c>
      <c r="E58" s="42">
        <v>2519</v>
      </c>
      <c r="F58" s="42">
        <v>2590</v>
      </c>
      <c r="G58" s="42">
        <v>2718</v>
      </c>
      <c r="H58" s="126">
        <v>2772</v>
      </c>
      <c r="I58" s="42">
        <v>2884</v>
      </c>
      <c r="J58" s="42">
        <v>2934</v>
      </c>
      <c r="K58" s="42">
        <v>3027</v>
      </c>
      <c r="L58" s="42">
        <v>3103</v>
      </c>
      <c r="M58" s="42">
        <v>3182</v>
      </c>
      <c r="N58" s="42">
        <v>3210</v>
      </c>
      <c r="O58" s="23"/>
      <c r="P58" s="196"/>
    </row>
    <row r="59" spans="1:16" ht="21" thickBot="1" thickTop="1">
      <c r="A59" s="193"/>
      <c r="B59" s="32" t="s">
        <v>7</v>
      </c>
      <c r="C59" s="9">
        <f>C58-N56</f>
        <v>92</v>
      </c>
      <c r="D59" s="51">
        <f>D58-C58</f>
        <v>27</v>
      </c>
      <c r="E59" s="51">
        <f aca="true" t="shared" si="20" ref="E59:K59">E58-D58</f>
        <v>64</v>
      </c>
      <c r="F59" s="51">
        <f t="shared" si="20"/>
        <v>71</v>
      </c>
      <c r="G59" s="51">
        <f t="shared" si="20"/>
        <v>128</v>
      </c>
      <c r="H59" s="109">
        <f t="shared" si="20"/>
        <v>54</v>
      </c>
      <c r="I59" s="51">
        <f t="shared" si="20"/>
        <v>112</v>
      </c>
      <c r="J59" s="51">
        <f t="shared" si="20"/>
        <v>50</v>
      </c>
      <c r="K59" s="51">
        <f t="shared" si="20"/>
        <v>93</v>
      </c>
      <c r="L59" s="51">
        <f>L58-K58</f>
        <v>76</v>
      </c>
      <c r="M59" s="51">
        <f>M58-L58</f>
        <v>79</v>
      </c>
      <c r="N59" s="51">
        <f>N58-M58</f>
        <v>28</v>
      </c>
      <c r="O59" s="23">
        <f>SUM(C59:N59)</f>
        <v>874</v>
      </c>
      <c r="P59" s="196"/>
    </row>
    <row r="60" spans="1:16" ht="20.25" thickTop="1">
      <c r="A60" s="193"/>
      <c r="B60" s="97" t="s">
        <v>77</v>
      </c>
      <c r="C60" s="6">
        <v>3290</v>
      </c>
      <c r="D60" s="5">
        <v>3333</v>
      </c>
      <c r="E60" s="5">
        <v>3400</v>
      </c>
      <c r="F60" s="5">
        <v>3455</v>
      </c>
      <c r="G60" s="5">
        <v>3516</v>
      </c>
      <c r="H60" s="118">
        <v>3604</v>
      </c>
      <c r="I60" s="5">
        <v>3642</v>
      </c>
      <c r="J60" s="5">
        <v>3675</v>
      </c>
      <c r="K60" s="5">
        <v>3742</v>
      </c>
      <c r="L60" s="5">
        <v>3825</v>
      </c>
      <c r="M60" s="5">
        <v>3907</v>
      </c>
      <c r="N60" s="5">
        <v>3998</v>
      </c>
      <c r="O60" s="23"/>
      <c r="P60" s="196"/>
    </row>
    <row r="61" spans="1:16" ht="20.25" thickBot="1">
      <c r="A61" s="193"/>
      <c r="B61" s="71" t="s">
        <v>7</v>
      </c>
      <c r="C61" s="9">
        <f>C60-N58</f>
        <v>80</v>
      </c>
      <c r="D61" s="51">
        <f aca="true" t="shared" si="21" ref="D61:J61">D60-C60</f>
        <v>43</v>
      </c>
      <c r="E61" s="51">
        <f t="shared" si="21"/>
        <v>67</v>
      </c>
      <c r="F61" s="51">
        <f t="shared" si="21"/>
        <v>55</v>
      </c>
      <c r="G61" s="51">
        <f t="shared" si="21"/>
        <v>61</v>
      </c>
      <c r="H61" s="109">
        <f t="shared" si="21"/>
        <v>88</v>
      </c>
      <c r="I61" s="109">
        <f t="shared" si="21"/>
        <v>38</v>
      </c>
      <c r="J61" s="109">
        <f t="shared" si="21"/>
        <v>33</v>
      </c>
      <c r="K61" s="109">
        <f>K60-J60</f>
        <v>67</v>
      </c>
      <c r="L61" s="109">
        <f>L60-K60</f>
        <v>83</v>
      </c>
      <c r="M61" s="109">
        <f>M60-L60</f>
        <v>82</v>
      </c>
      <c r="N61" s="109">
        <f>N60-M60</f>
        <v>91</v>
      </c>
      <c r="O61" s="45">
        <f>SUM(C61:N61)</f>
        <v>788</v>
      </c>
      <c r="P61" s="196"/>
    </row>
    <row r="62" spans="1:16" ht="20.25" thickTop="1">
      <c r="A62" s="193"/>
      <c r="B62" s="97" t="s">
        <v>97</v>
      </c>
      <c r="C62" s="6">
        <f>N60+C63</f>
        <v>4024</v>
      </c>
      <c r="D62" s="5">
        <f>C62+D63</f>
        <v>4050</v>
      </c>
      <c r="E62" s="5">
        <f aca="true" t="shared" si="22" ref="E62:N62">D62+E63</f>
        <v>4109</v>
      </c>
      <c r="F62" s="5">
        <f t="shared" si="22"/>
        <v>4168</v>
      </c>
      <c r="G62" s="5">
        <f t="shared" si="22"/>
        <v>4257</v>
      </c>
      <c r="H62" s="5">
        <f t="shared" si="22"/>
        <v>4315</v>
      </c>
      <c r="I62" s="5">
        <f t="shared" si="22"/>
        <v>4339</v>
      </c>
      <c r="J62" s="5">
        <f t="shared" si="22"/>
        <v>4358</v>
      </c>
      <c r="K62" s="5">
        <f t="shared" si="22"/>
        <v>4383</v>
      </c>
      <c r="L62" s="5">
        <f t="shared" si="22"/>
        <v>4448</v>
      </c>
      <c r="M62" s="5">
        <f t="shared" si="22"/>
        <v>4552</v>
      </c>
      <c r="N62" s="5">
        <f t="shared" si="22"/>
        <v>4596</v>
      </c>
      <c r="O62" s="45"/>
      <c r="P62" s="196"/>
    </row>
    <row r="63" spans="1:16" ht="20.25" thickBot="1">
      <c r="A63" s="193"/>
      <c r="B63" s="71" t="s">
        <v>7</v>
      </c>
      <c r="C63" s="46">
        <v>26</v>
      </c>
      <c r="D63" s="50">
        <v>26</v>
      </c>
      <c r="E63" s="50">
        <v>59</v>
      </c>
      <c r="F63" s="50">
        <v>59</v>
      </c>
      <c r="G63" s="50">
        <v>89</v>
      </c>
      <c r="H63" s="117">
        <v>58</v>
      </c>
      <c r="I63" s="117">
        <v>24</v>
      </c>
      <c r="J63" s="117">
        <v>19</v>
      </c>
      <c r="K63" s="117">
        <v>25</v>
      </c>
      <c r="L63" s="117">
        <v>65</v>
      </c>
      <c r="M63" s="117">
        <v>104</v>
      </c>
      <c r="N63" s="118">
        <v>44</v>
      </c>
      <c r="O63" s="45">
        <f>SUM(C63:N63)</f>
        <v>598</v>
      </c>
      <c r="P63" s="196"/>
    </row>
    <row r="64" spans="1:16" ht="20.25" thickTop="1">
      <c r="A64" s="193"/>
      <c r="B64" s="97" t="s">
        <v>108</v>
      </c>
      <c r="C64" s="9">
        <f>N62+C65</f>
        <v>4656</v>
      </c>
      <c r="D64" s="5"/>
      <c r="E64" s="5"/>
      <c r="F64" s="5"/>
      <c r="G64" s="5"/>
      <c r="H64" s="5"/>
      <c r="I64" s="5"/>
      <c r="J64" s="5"/>
      <c r="K64" s="5"/>
      <c r="L64" s="5"/>
      <c r="M64" s="118"/>
      <c r="N64" s="118"/>
      <c r="O64" s="23"/>
      <c r="P64" s="196"/>
    </row>
    <row r="65" spans="1:16" ht="20.25" thickBot="1">
      <c r="A65" s="194"/>
      <c r="B65" s="71" t="s">
        <v>7</v>
      </c>
      <c r="C65" s="8">
        <v>60</v>
      </c>
      <c r="D65" s="10"/>
      <c r="E65" s="10"/>
      <c r="F65" s="10"/>
      <c r="G65" s="10"/>
      <c r="H65" s="108"/>
      <c r="I65" s="108"/>
      <c r="J65" s="108"/>
      <c r="K65" s="108"/>
      <c r="L65" s="108"/>
      <c r="M65" s="108"/>
      <c r="N65" s="108"/>
      <c r="O65" s="2"/>
      <c r="P65" s="197"/>
    </row>
    <row r="66" spans="1:16" ht="21" thickBot="1" thickTop="1">
      <c r="A66" s="192" t="s">
        <v>18</v>
      </c>
      <c r="B66" s="29" t="s">
        <v>3</v>
      </c>
      <c r="C66" s="12"/>
      <c r="D66" s="11"/>
      <c r="E66" s="11"/>
      <c r="F66" s="11"/>
      <c r="G66" s="11"/>
      <c r="H66" s="127"/>
      <c r="I66" s="11"/>
      <c r="J66" s="11"/>
      <c r="K66" s="11">
        <v>16678</v>
      </c>
      <c r="L66" s="11">
        <v>16678</v>
      </c>
      <c r="M66" s="11">
        <v>26654</v>
      </c>
      <c r="N66" s="11">
        <v>29451</v>
      </c>
      <c r="O66" s="18"/>
      <c r="P66" s="195" t="s">
        <v>18</v>
      </c>
    </row>
    <row r="67" spans="1:16" ht="21" thickBot="1" thickTop="1">
      <c r="A67" s="193"/>
      <c r="B67" s="30" t="s">
        <v>7</v>
      </c>
      <c r="C67" s="6"/>
      <c r="D67" s="1"/>
      <c r="E67" s="1"/>
      <c r="F67" s="1"/>
      <c r="G67" s="1"/>
      <c r="H67" s="118"/>
      <c r="I67" s="1"/>
      <c r="J67" s="1"/>
      <c r="K67" s="5">
        <v>0</v>
      </c>
      <c r="L67" s="5">
        <f>L66-K66</f>
        <v>0</v>
      </c>
      <c r="M67" s="5">
        <f>M66-L66</f>
        <v>9976</v>
      </c>
      <c r="N67" s="5">
        <f>N66-M66</f>
        <v>2797</v>
      </c>
      <c r="O67" s="23">
        <f>SUM(C67:N67)</f>
        <v>12773</v>
      </c>
      <c r="P67" s="196"/>
    </row>
    <row r="68" spans="1:16" ht="21" thickBot="1" thickTop="1">
      <c r="A68" s="193"/>
      <c r="B68" s="31" t="s">
        <v>13</v>
      </c>
      <c r="C68" s="6">
        <v>30195</v>
      </c>
      <c r="D68" s="1">
        <v>30390</v>
      </c>
      <c r="E68" s="1">
        <v>31043</v>
      </c>
      <c r="F68" s="1">
        <v>31970</v>
      </c>
      <c r="G68" s="1">
        <v>33671</v>
      </c>
      <c r="H68" s="118">
        <v>34576</v>
      </c>
      <c r="I68" s="1">
        <v>35048</v>
      </c>
      <c r="J68" s="1">
        <v>35345</v>
      </c>
      <c r="K68" s="1">
        <v>36184</v>
      </c>
      <c r="L68" s="1">
        <v>36979</v>
      </c>
      <c r="M68" s="1">
        <v>37817</v>
      </c>
      <c r="N68" s="1">
        <v>38687</v>
      </c>
      <c r="O68" s="23"/>
      <c r="P68" s="196"/>
    </row>
    <row r="69" spans="1:16" ht="21" thickBot="1" thickTop="1">
      <c r="A69" s="193"/>
      <c r="B69" s="30" t="s">
        <v>7</v>
      </c>
      <c r="C69" s="6">
        <v>744</v>
      </c>
      <c r="D69" s="5">
        <f aca="true" t="shared" si="23" ref="D69:N69">D68-C68</f>
        <v>195</v>
      </c>
      <c r="E69" s="5">
        <f t="shared" si="23"/>
        <v>653</v>
      </c>
      <c r="F69" s="5">
        <f t="shared" si="23"/>
        <v>927</v>
      </c>
      <c r="G69" s="5">
        <f t="shared" si="23"/>
        <v>1701</v>
      </c>
      <c r="H69" s="118">
        <f t="shared" si="23"/>
        <v>905</v>
      </c>
      <c r="I69" s="5">
        <f t="shared" si="23"/>
        <v>472</v>
      </c>
      <c r="J69" s="5">
        <f t="shared" si="23"/>
        <v>297</v>
      </c>
      <c r="K69" s="5">
        <f t="shared" si="23"/>
        <v>839</v>
      </c>
      <c r="L69" s="5">
        <f t="shared" si="23"/>
        <v>795</v>
      </c>
      <c r="M69" s="5">
        <f t="shared" si="23"/>
        <v>838</v>
      </c>
      <c r="N69" s="5">
        <f t="shared" si="23"/>
        <v>870</v>
      </c>
      <c r="O69" s="23">
        <f>SUM(C69:N69)</f>
        <v>9236</v>
      </c>
      <c r="P69" s="196"/>
    </row>
    <row r="70" spans="1:16" ht="21" thickBot="1" thickTop="1">
      <c r="A70" s="193"/>
      <c r="B70" s="33" t="s">
        <v>38</v>
      </c>
      <c r="C70" s="6">
        <v>39354</v>
      </c>
      <c r="D70" s="5">
        <v>39752</v>
      </c>
      <c r="E70" s="5">
        <v>40514</v>
      </c>
      <c r="F70" s="5">
        <v>41127</v>
      </c>
      <c r="G70" s="5">
        <v>41873</v>
      </c>
      <c r="H70" s="118">
        <v>42653</v>
      </c>
      <c r="I70" s="5">
        <v>43202</v>
      </c>
      <c r="J70" s="5">
        <v>43473</v>
      </c>
      <c r="K70" s="5">
        <v>44196</v>
      </c>
      <c r="L70" s="5">
        <v>44935</v>
      </c>
      <c r="M70" s="5">
        <v>45734</v>
      </c>
      <c r="N70" s="5">
        <v>46559</v>
      </c>
      <c r="O70" s="23"/>
      <c r="P70" s="196"/>
    </row>
    <row r="71" spans="1:16" ht="21" thickBot="1" thickTop="1">
      <c r="A71" s="193"/>
      <c r="B71" s="34" t="s">
        <v>39</v>
      </c>
      <c r="C71" s="44">
        <f>C70-N68</f>
        <v>667</v>
      </c>
      <c r="D71" s="5">
        <f aca="true" t="shared" si="24" ref="D71:N73">D70-C70</f>
        <v>398</v>
      </c>
      <c r="E71" s="5">
        <f t="shared" si="24"/>
        <v>762</v>
      </c>
      <c r="F71" s="5">
        <f t="shared" si="24"/>
        <v>613</v>
      </c>
      <c r="G71" s="5">
        <f t="shared" si="24"/>
        <v>746</v>
      </c>
      <c r="H71" s="118">
        <f t="shared" si="24"/>
        <v>780</v>
      </c>
      <c r="I71" s="5">
        <f t="shared" si="24"/>
        <v>549</v>
      </c>
      <c r="J71" s="5">
        <f t="shared" si="24"/>
        <v>271</v>
      </c>
      <c r="K71" s="5">
        <f t="shared" si="24"/>
        <v>723</v>
      </c>
      <c r="L71" s="5">
        <f t="shared" si="24"/>
        <v>739</v>
      </c>
      <c r="M71" s="5">
        <f t="shared" si="24"/>
        <v>799</v>
      </c>
      <c r="N71" s="5">
        <f t="shared" si="24"/>
        <v>825</v>
      </c>
      <c r="O71" s="23">
        <f>SUM(C71:N71)</f>
        <v>7872</v>
      </c>
      <c r="P71" s="196"/>
    </row>
    <row r="72" spans="1:16" ht="21" thickBot="1" thickTop="1">
      <c r="A72" s="193"/>
      <c r="B72" s="30" t="s">
        <v>40</v>
      </c>
      <c r="C72" s="46">
        <v>47167</v>
      </c>
      <c r="D72" s="42">
        <v>47523</v>
      </c>
      <c r="E72" s="42">
        <v>48254</v>
      </c>
      <c r="F72" s="42">
        <v>49023</v>
      </c>
      <c r="G72" s="42">
        <v>49883</v>
      </c>
      <c r="H72" s="126">
        <v>50656</v>
      </c>
      <c r="I72" s="42">
        <v>51167</v>
      </c>
      <c r="J72" s="42">
        <v>51942</v>
      </c>
      <c r="K72" s="42">
        <v>52663</v>
      </c>
      <c r="L72" s="42">
        <v>53717</v>
      </c>
      <c r="M72" s="42">
        <v>54772</v>
      </c>
      <c r="N72" s="42">
        <v>55877</v>
      </c>
      <c r="O72" s="23"/>
      <c r="P72" s="196"/>
    </row>
    <row r="73" spans="1:16" ht="21" thickBot="1" thickTop="1">
      <c r="A73" s="193"/>
      <c r="B73" s="32" t="s">
        <v>7</v>
      </c>
      <c r="C73" s="98">
        <f>C72-N70</f>
        <v>608</v>
      </c>
      <c r="D73" s="5">
        <f t="shared" si="24"/>
        <v>356</v>
      </c>
      <c r="E73" s="5">
        <f t="shared" si="24"/>
        <v>731</v>
      </c>
      <c r="F73" s="5">
        <f t="shared" si="24"/>
        <v>769</v>
      </c>
      <c r="G73" s="5">
        <f t="shared" si="24"/>
        <v>860</v>
      </c>
      <c r="H73" s="118">
        <f t="shared" si="24"/>
        <v>773</v>
      </c>
      <c r="I73" s="5">
        <f t="shared" si="24"/>
        <v>511</v>
      </c>
      <c r="J73" s="5">
        <f t="shared" si="24"/>
        <v>775</v>
      </c>
      <c r="K73" s="5">
        <f t="shared" si="24"/>
        <v>721</v>
      </c>
      <c r="L73" s="5">
        <f>L72-K72</f>
        <v>1054</v>
      </c>
      <c r="M73" s="42">
        <f>M72-L72</f>
        <v>1055</v>
      </c>
      <c r="N73" s="42">
        <f>N72-M72</f>
        <v>1105</v>
      </c>
      <c r="O73" s="23">
        <f>SUM(C73:N73)</f>
        <v>9318</v>
      </c>
      <c r="P73" s="196"/>
    </row>
    <row r="74" spans="1:16" ht="20.25" thickTop="1">
      <c r="A74" s="193"/>
      <c r="B74" s="97" t="s">
        <v>77</v>
      </c>
      <c r="C74" s="46">
        <v>56539</v>
      </c>
      <c r="D74" s="5">
        <v>56894</v>
      </c>
      <c r="E74" s="5">
        <v>57791</v>
      </c>
      <c r="F74" s="5">
        <v>58696</v>
      </c>
      <c r="G74" s="5">
        <v>59682</v>
      </c>
      <c r="H74" s="118">
        <v>60598</v>
      </c>
      <c r="I74" s="5">
        <v>61038</v>
      </c>
      <c r="J74" s="5">
        <v>61657</v>
      </c>
      <c r="K74" s="5">
        <v>62794</v>
      </c>
      <c r="L74" s="5">
        <v>64142</v>
      </c>
      <c r="M74" s="5">
        <v>65489</v>
      </c>
      <c r="N74" s="5">
        <v>67023</v>
      </c>
      <c r="O74" s="23"/>
      <c r="P74" s="196"/>
    </row>
    <row r="75" spans="1:16" ht="20.25" thickBot="1">
      <c r="A75" s="193"/>
      <c r="B75" s="71" t="s">
        <v>7</v>
      </c>
      <c r="C75" s="116">
        <f>C74-N72</f>
        <v>662</v>
      </c>
      <c r="D75" s="5">
        <f aca="true" t="shared" si="25" ref="D75:J75">D74-C74</f>
        <v>355</v>
      </c>
      <c r="E75" s="5">
        <f t="shared" si="25"/>
        <v>897</v>
      </c>
      <c r="F75" s="5">
        <f t="shared" si="25"/>
        <v>905</v>
      </c>
      <c r="G75" s="5">
        <f t="shared" si="25"/>
        <v>986</v>
      </c>
      <c r="H75" s="118">
        <f t="shared" si="25"/>
        <v>916</v>
      </c>
      <c r="I75" s="5">
        <f t="shared" si="25"/>
        <v>440</v>
      </c>
      <c r="J75" s="5">
        <f t="shared" si="25"/>
        <v>619</v>
      </c>
      <c r="K75" s="5">
        <f>K74-J74</f>
        <v>1137</v>
      </c>
      <c r="L75" s="5">
        <f>L74-K74</f>
        <v>1348</v>
      </c>
      <c r="M75" s="50">
        <f>M74-L74</f>
        <v>1347</v>
      </c>
      <c r="N75" s="50">
        <f>N74-M74</f>
        <v>1534</v>
      </c>
      <c r="O75" s="45">
        <f>SUM(C75:N75)</f>
        <v>11146</v>
      </c>
      <c r="P75" s="196"/>
    </row>
    <row r="76" spans="1:16" ht="20.25" thickTop="1">
      <c r="A76" s="193"/>
      <c r="B76" s="97" t="s">
        <v>97</v>
      </c>
      <c r="C76" s="46">
        <f>N74+C77</f>
        <v>67494</v>
      </c>
      <c r="D76" s="5">
        <f aca="true" t="shared" si="26" ref="D76:N76">C76+D77</f>
        <v>67965</v>
      </c>
      <c r="E76" s="5">
        <f t="shared" si="26"/>
        <v>68905</v>
      </c>
      <c r="F76" s="5">
        <f t="shared" si="26"/>
        <v>69845</v>
      </c>
      <c r="G76" s="5">
        <f t="shared" si="26"/>
        <v>71051</v>
      </c>
      <c r="H76" s="5">
        <f t="shared" si="26"/>
        <v>71614</v>
      </c>
      <c r="I76" s="5">
        <f t="shared" si="26"/>
        <v>71900</v>
      </c>
      <c r="J76" s="5">
        <f t="shared" si="26"/>
        <v>72152</v>
      </c>
      <c r="K76" s="5">
        <f t="shared" si="26"/>
        <v>72493</v>
      </c>
      <c r="L76" s="5">
        <f t="shared" si="26"/>
        <v>73708</v>
      </c>
      <c r="M76" s="5">
        <f t="shared" si="26"/>
        <v>74859</v>
      </c>
      <c r="N76" s="5">
        <f t="shared" si="26"/>
        <v>75606</v>
      </c>
      <c r="O76" s="45"/>
      <c r="P76" s="196"/>
    </row>
    <row r="77" spans="1:16" ht="20.25" thickBot="1">
      <c r="A77" s="193"/>
      <c r="B77" s="71" t="s">
        <v>7</v>
      </c>
      <c r="C77" s="46">
        <v>471</v>
      </c>
      <c r="D77" s="5">
        <v>471</v>
      </c>
      <c r="E77" s="5">
        <v>940</v>
      </c>
      <c r="F77" s="5">
        <v>940</v>
      </c>
      <c r="G77" s="5">
        <v>1206</v>
      </c>
      <c r="H77" s="118">
        <v>563</v>
      </c>
      <c r="I77" s="118">
        <v>286</v>
      </c>
      <c r="J77" s="118">
        <v>252</v>
      </c>
      <c r="K77" s="118">
        <v>341</v>
      </c>
      <c r="L77" s="118">
        <v>1215</v>
      </c>
      <c r="M77" s="50">
        <v>1151</v>
      </c>
      <c r="N77" s="50">
        <v>747</v>
      </c>
      <c r="O77" s="45">
        <f>SUM(C77:N77)</f>
        <v>8583</v>
      </c>
      <c r="P77" s="196"/>
    </row>
    <row r="78" spans="1:16" ht="20.25" thickTop="1">
      <c r="A78" s="193"/>
      <c r="B78" s="97" t="s">
        <v>108</v>
      </c>
      <c r="C78" s="147">
        <f>N76+C79</f>
        <v>76356</v>
      </c>
      <c r="D78" s="42"/>
      <c r="E78" s="42"/>
      <c r="F78" s="42"/>
      <c r="G78" s="42"/>
      <c r="H78" s="42"/>
      <c r="I78" s="42"/>
      <c r="J78" s="42"/>
      <c r="K78" s="42"/>
      <c r="L78" s="42"/>
      <c r="M78" s="118"/>
      <c r="N78" s="118"/>
      <c r="O78" s="23"/>
      <c r="P78" s="196"/>
    </row>
    <row r="79" spans="1:16" ht="20.25" thickBot="1">
      <c r="A79" s="194"/>
      <c r="B79" s="71" t="s">
        <v>7</v>
      </c>
      <c r="C79" s="105">
        <v>750</v>
      </c>
      <c r="D79" s="10"/>
      <c r="E79" s="10"/>
      <c r="F79" s="10"/>
      <c r="G79" s="10"/>
      <c r="H79" s="108"/>
      <c r="I79" s="108"/>
      <c r="J79" s="108"/>
      <c r="K79" s="108"/>
      <c r="L79" s="108"/>
      <c r="M79" s="108"/>
      <c r="N79" s="108"/>
      <c r="O79" s="2"/>
      <c r="P79" s="197"/>
    </row>
    <row r="80" spans="1:16" ht="21" thickBot="1" thickTop="1">
      <c r="A80" s="192" t="s">
        <v>28</v>
      </c>
      <c r="B80" s="29" t="s">
        <v>3</v>
      </c>
      <c r="C80" s="12"/>
      <c r="D80" s="11"/>
      <c r="E80" s="11"/>
      <c r="F80" s="11"/>
      <c r="G80" s="11"/>
      <c r="H80" s="127"/>
      <c r="I80" s="11"/>
      <c r="J80" s="11"/>
      <c r="K80" s="11">
        <v>1192</v>
      </c>
      <c r="L80" s="11">
        <v>1192</v>
      </c>
      <c r="M80" s="11">
        <v>1514</v>
      </c>
      <c r="N80" s="11">
        <v>1799</v>
      </c>
      <c r="O80" s="18"/>
      <c r="P80" s="195" t="s">
        <v>28</v>
      </c>
    </row>
    <row r="81" spans="1:16" ht="21" thickBot="1" thickTop="1">
      <c r="A81" s="193"/>
      <c r="B81" s="30" t="s">
        <v>7</v>
      </c>
      <c r="C81" s="6"/>
      <c r="D81" s="1"/>
      <c r="E81" s="1"/>
      <c r="F81" s="1"/>
      <c r="G81" s="1"/>
      <c r="H81" s="118"/>
      <c r="I81" s="1"/>
      <c r="J81" s="1"/>
      <c r="K81" s="5">
        <v>0</v>
      </c>
      <c r="L81" s="5">
        <f>L80-K80</f>
        <v>0</v>
      </c>
      <c r="M81" s="5">
        <f>M80-L80</f>
        <v>322</v>
      </c>
      <c r="N81" s="5">
        <f>N80-M80</f>
        <v>285</v>
      </c>
      <c r="O81" s="23">
        <f>SUM(C81:N81)</f>
        <v>607</v>
      </c>
      <c r="P81" s="196"/>
    </row>
    <row r="82" spans="1:16" ht="21" thickBot="1" thickTop="1">
      <c r="A82" s="193"/>
      <c r="B82" s="31" t="s">
        <v>13</v>
      </c>
      <c r="C82" s="6">
        <v>2188</v>
      </c>
      <c r="D82" s="1">
        <v>2620</v>
      </c>
      <c r="E82" s="1">
        <v>2893</v>
      </c>
      <c r="F82" s="1">
        <v>3197</v>
      </c>
      <c r="G82" s="1">
        <v>3508</v>
      </c>
      <c r="H82" s="118">
        <v>3928</v>
      </c>
      <c r="I82" s="1">
        <v>4180</v>
      </c>
      <c r="J82" s="1">
        <v>4272</v>
      </c>
      <c r="K82" s="1">
        <v>4654</v>
      </c>
      <c r="L82" s="1">
        <v>4865</v>
      </c>
      <c r="M82" s="1">
        <v>5113</v>
      </c>
      <c r="N82" s="1">
        <v>5376</v>
      </c>
      <c r="O82" s="23"/>
      <c r="P82" s="196"/>
    </row>
    <row r="83" spans="1:16" ht="21" thickBot="1" thickTop="1">
      <c r="A83" s="193"/>
      <c r="B83" s="30" t="s">
        <v>7</v>
      </c>
      <c r="C83" s="6">
        <v>389</v>
      </c>
      <c r="D83" s="5">
        <f>D82-C82</f>
        <v>432</v>
      </c>
      <c r="E83" s="5">
        <f aca="true" t="shared" si="27" ref="E83:N83">E82-D82</f>
        <v>273</v>
      </c>
      <c r="F83" s="5">
        <f t="shared" si="27"/>
        <v>304</v>
      </c>
      <c r="G83" s="5">
        <f t="shared" si="27"/>
        <v>311</v>
      </c>
      <c r="H83" s="118">
        <f t="shared" si="27"/>
        <v>420</v>
      </c>
      <c r="I83" s="5">
        <f t="shared" si="27"/>
        <v>252</v>
      </c>
      <c r="J83" s="5">
        <f t="shared" si="27"/>
        <v>92</v>
      </c>
      <c r="K83" s="5">
        <f t="shared" si="27"/>
        <v>382</v>
      </c>
      <c r="L83" s="5">
        <f t="shared" si="27"/>
        <v>211</v>
      </c>
      <c r="M83" s="5">
        <f t="shared" si="27"/>
        <v>248</v>
      </c>
      <c r="N83" s="5">
        <f t="shared" si="27"/>
        <v>263</v>
      </c>
      <c r="O83" s="23">
        <f>SUM(C83:N83)</f>
        <v>3577</v>
      </c>
      <c r="P83" s="196"/>
    </row>
    <row r="84" spans="1:16" ht="21" thickBot="1" thickTop="1">
      <c r="A84" s="193"/>
      <c r="B84" s="33" t="s">
        <v>38</v>
      </c>
      <c r="C84" s="6">
        <v>5548</v>
      </c>
      <c r="D84" s="5">
        <v>5638</v>
      </c>
      <c r="E84" s="5">
        <v>5755</v>
      </c>
      <c r="F84" s="5">
        <v>6039</v>
      </c>
      <c r="G84" s="5">
        <v>6441</v>
      </c>
      <c r="H84" s="118">
        <v>6688</v>
      </c>
      <c r="I84" s="5">
        <v>6862</v>
      </c>
      <c r="J84" s="5">
        <v>7113</v>
      </c>
      <c r="K84" s="5">
        <v>7399</v>
      </c>
      <c r="L84" s="5">
        <v>7729</v>
      </c>
      <c r="M84" s="5">
        <v>8096</v>
      </c>
      <c r="N84" s="5">
        <v>8448</v>
      </c>
      <c r="O84" s="23"/>
      <c r="P84" s="196"/>
    </row>
    <row r="85" spans="1:16" ht="21" thickBot="1" thickTop="1">
      <c r="A85" s="193"/>
      <c r="B85" s="34" t="s">
        <v>39</v>
      </c>
      <c r="C85" s="44">
        <v>172</v>
      </c>
      <c r="D85" s="5">
        <f aca="true" t="shared" si="28" ref="D85:N85">D84-C84</f>
        <v>90</v>
      </c>
      <c r="E85" s="5">
        <f t="shared" si="28"/>
        <v>117</v>
      </c>
      <c r="F85" s="5">
        <f t="shared" si="28"/>
        <v>284</v>
      </c>
      <c r="G85" s="5">
        <f t="shared" si="28"/>
        <v>402</v>
      </c>
      <c r="H85" s="118">
        <f t="shared" si="28"/>
        <v>247</v>
      </c>
      <c r="I85" s="5">
        <f t="shared" si="28"/>
        <v>174</v>
      </c>
      <c r="J85" s="5">
        <f t="shared" si="28"/>
        <v>251</v>
      </c>
      <c r="K85" s="5">
        <f t="shared" si="28"/>
        <v>286</v>
      </c>
      <c r="L85" s="5">
        <f t="shared" si="28"/>
        <v>330</v>
      </c>
      <c r="M85" s="5">
        <f t="shared" si="28"/>
        <v>367</v>
      </c>
      <c r="N85" s="5">
        <f t="shared" si="28"/>
        <v>352</v>
      </c>
      <c r="O85" s="23">
        <f>SUM(C85:N85)</f>
        <v>3072</v>
      </c>
      <c r="P85" s="196"/>
    </row>
    <row r="86" spans="1:16" ht="21" thickBot="1" thickTop="1">
      <c r="A86" s="193"/>
      <c r="B86" s="30" t="s">
        <v>40</v>
      </c>
      <c r="C86" s="46">
        <v>8740</v>
      </c>
      <c r="D86" s="42">
        <v>8837</v>
      </c>
      <c r="E86" s="42">
        <v>9026</v>
      </c>
      <c r="F86" s="42">
        <v>9348</v>
      </c>
      <c r="G86" s="42">
        <v>9717</v>
      </c>
      <c r="H86" s="126">
        <v>10017</v>
      </c>
      <c r="I86" s="42">
        <v>10250</v>
      </c>
      <c r="J86" s="42">
        <v>10465</v>
      </c>
      <c r="K86" s="42">
        <v>10659</v>
      </c>
      <c r="L86" s="42">
        <v>10903</v>
      </c>
      <c r="M86" s="42">
        <v>11235</v>
      </c>
      <c r="N86" s="42">
        <v>11423</v>
      </c>
      <c r="O86" s="23"/>
      <c r="P86" s="196"/>
    </row>
    <row r="87" spans="1:16" ht="21" thickBot="1" thickTop="1">
      <c r="A87" s="193"/>
      <c r="B87" s="32" t="s">
        <v>7</v>
      </c>
      <c r="C87" s="9">
        <f>C86-N84</f>
        <v>292</v>
      </c>
      <c r="D87" s="51">
        <f>D86-C86</f>
        <v>97</v>
      </c>
      <c r="E87" s="51">
        <f aca="true" t="shared" si="29" ref="E87:K87">E86-D86</f>
        <v>189</v>
      </c>
      <c r="F87" s="51">
        <f t="shared" si="29"/>
        <v>322</v>
      </c>
      <c r="G87" s="51">
        <f t="shared" si="29"/>
        <v>369</v>
      </c>
      <c r="H87" s="109">
        <f t="shared" si="29"/>
        <v>300</v>
      </c>
      <c r="I87" s="51">
        <f t="shared" si="29"/>
        <v>233</v>
      </c>
      <c r="J87" s="51">
        <f t="shared" si="29"/>
        <v>215</v>
      </c>
      <c r="K87" s="51">
        <f t="shared" si="29"/>
        <v>194</v>
      </c>
      <c r="L87" s="51">
        <f>L86-K86</f>
        <v>244</v>
      </c>
      <c r="M87" s="51">
        <f>M86-L86</f>
        <v>332</v>
      </c>
      <c r="N87" s="51">
        <f>N86-M86</f>
        <v>188</v>
      </c>
      <c r="O87" s="23">
        <f>SUM(C87:N87)</f>
        <v>2975</v>
      </c>
      <c r="P87" s="196"/>
    </row>
    <row r="88" spans="1:16" ht="20.25" thickTop="1">
      <c r="A88" s="193"/>
      <c r="B88" s="97" t="s">
        <v>77</v>
      </c>
      <c r="C88" s="6">
        <v>11628</v>
      </c>
      <c r="D88" s="5">
        <v>11739</v>
      </c>
      <c r="E88" s="5">
        <v>11936</v>
      </c>
      <c r="F88" s="5">
        <v>12147</v>
      </c>
      <c r="G88" s="5">
        <v>12377</v>
      </c>
      <c r="H88" s="118">
        <v>12601</v>
      </c>
      <c r="I88" s="5">
        <v>12718</v>
      </c>
      <c r="J88" s="5">
        <v>12799</v>
      </c>
      <c r="K88" s="5">
        <v>13018</v>
      </c>
      <c r="L88" s="5">
        <v>13263</v>
      </c>
      <c r="M88" s="5">
        <v>13507</v>
      </c>
      <c r="N88" s="5">
        <v>13896</v>
      </c>
      <c r="O88" s="23"/>
      <c r="P88" s="196"/>
    </row>
    <row r="89" spans="1:16" ht="20.25" thickBot="1">
      <c r="A89" s="193"/>
      <c r="B89" s="71" t="s">
        <v>7</v>
      </c>
      <c r="C89" s="9">
        <f>C88-N86</f>
        <v>205</v>
      </c>
      <c r="D89" s="51">
        <f aca="true" t="shared" si="30" ref="D89:J89">D88-C88</f>
        <v>111</v>
      </c>
      <c r="E89" s="51">
        <f t="shared" si="30"/>
        <v>197</v>
      </c>
      <c r="F89" s="51">
        <f t="shared" si="30"/>
        <v>211</v>
      </c>
      <c r="G89" s="51">
        <f t="shared" si="30"/>
        <v>230</v>
      </c>
      <c r="H89" s="109">
        <f t="shared" si="30"/>
        <v>224</v>
      </c>
      <c r="I89" s="109">
        <f t="shared" si="30"/>
        <v>117</v>
      </c>
      <c r="J89" s="109">
        <f t="shared" si="30"/>
        <v>81</v>
      </c>
      <c r="K89" s="109">
        <f>K88-J88</f>
        <v>219</v>
      </c>
      <c r="L89" s="109">
        <f>L88-K88</f>
        <v>245</v>
      </c>
      <c r="M89" s="118">
        <f>M88-L88</f>
        <v>244</v>
      </c>
      <c r="N89" s="109">
        <f>N88-M88</f>
        <v>389</v>
      </c>
      <c r="O89" s="45">
        <f>SUM(C89:N89)</f>
        <v>2473</v>
      </c>
      <c r="P89" s="196"/>
    </row>
    <row r="90" spans="1:16" ht="20.25" thickTop="1">
      <c r="A90" s="193"/>
      <c r="B90" s="97" t="s">
        <v>98</v>
      </c>
      <c r="C90" s="46">
        <f>N88+C91</f>
        <v>14006</v>
      </c>
      <c r="D90" s="5">
        <f aca="true" t="shared" si="31" ref="D90:N90">C90+D91</f>
        <v>14116</v>
      </c>
      <c r="E90" s="5">
        <f t="shared" si="31"/>
        <v>14320</v>
      </c>
      <c r="F90" s="5">
        <f t="shared" si="31"/>
        <v>14524</v>
      </c>
      <c r="G90" s="5">
        <f t="shared" si="31"/>
        <v>14965</v>
      </c>
      <c r="H90" s="5">
        <f t="shared" si="31"/>
        <v>15317</v>
      </c>
      <c r="I90" s="5">
        <f t="shared" si="31"/>
        <v>15548</v>
      </c>
      <c r="J90" s="5">
        <f t="shared" si="31"/>
        <v>15704</v>
      </c>
      <c r="K90" s="5">
        <f t="shared" si="31"/>
        <v>15974</v>
      </c>
      <c r="L90" s="5">
        <f t="shared" si="31"/>
        <v>16648</v>
      </c>
      <c r="M90" s="5">
        <f t="shared" si="31"/>
        <v>17275</v>
      </c>
      <c r="N90" s="5">
        <f t="shared" si="31"/>
        <v>17700</v>
      </c>
      <c r="O90" s="45"/>
      <c r="P90" s="196"/>
    </row>
    <row r="91" spans="1:16" ht="20.25" thickBot="1">
      <c r="A91" s="193"/>
      <c r="B91" s="71" t="s">
        <v>7</v>
      </c>
      <c r="C91" s="46">
        <v>110</v>
      </c>
      <c r="D91" s="5">
        <v>110</v>
      </c>
      <c r="E91" s="5">
        <v>204</v>
      </c>
      <c r="F91" s="5">
        <v>204</v>
      </c>
      <c r="G91" s="5">
        <v>441</v>
      </c>
      <c r="H91" s="118">
        <v>352</v>
      </c>
      <c r="I91" s="118">
        <v>231</v>
      </c>
      <c r="J91" s="118">
        <v>156</v>
      </c>
      <c r="K91" s="118">
        <v>270</v>
      </c>
      <c r="L91" s="118">
        <v>674</v>
      </c>
      <c r="M91" s="109">
        <v>627</v>
      </c>
      <c r="N91" s="118">
        <v>425</v>
      </c>
      <c r="O91" s="45">
        <f>SUM(C91:N91)</f>
        <v>3804</v>
      </c>
      <c r="P91" s="196"/>
    </row>
    <row r="92" spans="1:16" ht="20.25" thickTop="1">
      <c r="A92" s="193"/>
      <c r="B92" s="97" t="s">
        <v>109</v>
      </c>
      <c r="C92" s="46">
        <f>N90+C93</f>
        <v>18115</v>
      </c>
      <c r="D92" s="42"/>
      <c r="E92" s="42"/>
      <c r="F92" s="42"/>
      <c r="G92" s="42"/>
      <c r="H92" s="42"/>
      <c r="I92" s="42"/>
      <c r="J92" s="42"/>
      <c r="K92" s="42"/>
      <c r="L92" s="42"/>
      <c r="M92" s="118"/>
      <c r="N92" s="118"/>
      <c r="O92" s="23"/>
      <c r="P92" s="196"/>
    </row>
    <row r="93" spans="1:16" ht="20.25" thickBot="1">
      <c r="A93" s="194"/>
      <c r="B93" s="71" t="s">
        <v>7</v>
      </c>
      <c r="C93" s="105">
        <v>415</v>
      </c>
      <c r="D93" s="10"/>
      <c r="E93" s="10"/>
      <c r="F93" s="10"/>
      <c r="G93" s="10"/>
      <c r="H93" s="108"/>
      <c r="I93" s="108"/>
      <c r="J93" s="108"/>
      <c r="K93" s="108"/>
      <c r="L93" s="108"/>
      <c r="M93" s="108"/>
      <c r="N93" s="108"/>
      <c r="O93" s="2"/>
      <c r="P93" s="197"/>
    </row>
    <row r="94" spans="1:16" ht="21" thickBot="1" thickTop="1">
      <c r="A94" s="192" t="s">
        <v>24</v>
      </c>
      <c r="B94" s="29" t="s">
        <v>3</v>
      </c>
      <c r="C94" s="12"/>
      <c r="D94" s="11"/>
      <c r="E94" s="11"/>
      <c r="F94" s="11"/>
      <c r="G94" s="11"/>
      <c r="H94" s="127"/>
      <c r="I94" s="11"/>
      <c r="J94" s="11"/>
      <c r="K94" s="11">
        <v>6692</v>
      </c>
      <c r="L94" s="11">
        <v>6692</v>
      </c>
      <c r="M94" s="11">
        <v>9002</v>
      </c>
      <c r="N94" s="11">
        <v>10922</v>
      </c>
      <c r="O94" s="18"/>
      <c r="P94" s="195" t="s">
        <v>24</v>
      </c>
    </row>
    <row r="95" spans="1:16" ht="21" thickBot="1" thickTop="1">
      <c r="A95" s="193"/>
      <c r="B95" s="30" t="s">
        <v>7</v>
      </c>
      <c r="C95" s="6"/>
      <c r="D95" s="1"/>
      <c r="E95" s="1"/>
      <c r="F95" s="1"/>
      <c r="G95" s="1"/>
      <c r="H95" s="118"/>
      <c r="I95" s="1"/>
      <c r="J95" s="1"/>
      <c r="K95" s="5">
        <v>0</v>
      </c>
      <c r="L95" s="5">
        <f>L94-K94</f>
        <v>0</v>
      </c>
      <c r="M95" s="5">
        <f>M94-L94</f>
        <v>2310</v>
      </c>
      <c r="N95" s="5">
        <f>N94-M94</f>
        <v>1920</v>
      </c>
      <c r="O95" s="23">
        <f>SUM(C95:N95)</f>
        <v>4230</v>
      </c>
      <c r="P95" s="196"/>
    </row>
    <row r="96" spans="1:16" ht="21" thickBot="1" thickTop="1">
      <c r="A96" s="193"/>
      <c r="B96" s="31" t="s">
        <v>13</v>
      </c>
      <c r="C96" s="6">
        <v>12180</v>
      </c>
      <c r="D96" s="1">
        <v>13040</v>
      </c>
      <c r="E96" s="1">
        <v>14924</v>
      </c>
      <c r="F96" s="1">
        <v>19067</v>
      </c>
      <c r="G96" s="1">
        <v>25240</v>
      </c>
      <c r="H96" s="118">
        <v>36765</v>
      </c>
      <c r="I96" s="1">
        <v>40313</v>
      </c>
      <c r="J96" s="1">
        <v>42620</v>
      </c>
      <c r="K96" s="1">
        <v>47235</v>
      </c>
      <c r="L96" s="1">
        <v>50374</v>
      </c>
      <c r="M96" s="1">
        <v>52182</v>
      </c>
      <c r="N96" s="1">
        <v>53588</v>
      </c>
      <c r="O96" s="23"/>
      <c r="P96" s="196"/>
    </row>
    <row r="97" spans="1:16" ht="21" thickBot="1" thickTop="1">
      <c r="A97" s="193"/>
      <c r="B97" s="30" t="s">
        <v>7</v>
      </c>
      <c r="C97" s="6">
        <v>1258</v>
      </c>
      <c r="D97" s="5">
        <f>D96-C96</f>
        <v>860</v>
      </c>
      <c r="E97" s="5">
        <f aca="true" t="shared" si="32" ref="E97:N97">E96-D96</f>
        <v>1884</v>
      </c>
      <c r="F97" s="5">
        <f t="shared" si="32"/>
        <v>4143</v>
      </c>
      <c r="G97" s="5">
        <f t="shared" si="32"/>
        <v>6173</v>
      </c>
      <c r="H97" s="118">
        <f t="shared" si="32"/>
        <v>11525</v>
      </c>
      <c r="I97" s="5">
        <f t="shared" si="32"/>
        <v>3548</v>
      </c>
      <c r="J97" s="5">
        <f t="shared" si="32"/>
        <v>2307</v>
      </c>
      <c r="K97" s="5">
        <f t="shared" si="32"/>
        <v>4615</v>
      </c>
      <c r="L97" s="5">
        <f t="shared" si="32"/>
        <v>3139</v>
      </c>
      <c r="M97" s="5">
        <f t="shared" si="32"/>
        <v>1808</v>
      </c>
      <c r="N97" s="5">
        <f t="shared" si="32"/>
        <v>1406</v>
      </c>
      <c r="O97" s="23">
        <f>SUM(C97:N97)</f>
        <v>42666</v>
      </c>
      <c r="P97" s="196"/>
    </row>
    <row r="98" spans="1:16" ht="21" thickBot="1" thickTop="1">
      <c r="A98" s="193"/>
      <c r="B98" s="33" t="s">
        <v>38</v>
      </c>
      <c r="C98" s="6">
        <v>54452</v>
      </c>
      <c r="D98" s="5">
        <v>55019</v>
      </c>
      <c r="E98" s="5">
        <v>55859</v>
      </c>
      <c r="F98" s="5">
        <v>57576</v>
      </c>
      <c r="G98" s="5">
        <v>60158</v>
      </c>
      <c r="H98" s="118">
        <v>61221</v>
      </c>
      <c r="I98" s="5">
        <v>62142</v>
      </c>
      <c r="J98" s="5">
        <v>64168</v>
      </c>
      <c r="K98" s="5">
        <v>66144</v>
      </c>
      <c r="L98" s="5">
        <v>68010</v>
      </c>
      <c r="M98" s="5">
        <v>69457</v>
      </c>
      <c r="N98" s="5">
        <v>70846</v>
      </c>
      <c r="O98" s="23"/>
      <c r="P98" s="196"/>
    </row>
    <row r="99" spans="1:16" ht="21" thickBot="1" thickTop="1">
      <c r="A99" s="193"/>
      <c r="B99" s="34" t="s">
        <v>39</v>
      </c>
      <c r="C99" s="44">
        <v>864</v>
      </c>
      <c r="D99" s="5">
        <f aca="true" t="shared" si="33" ref="D99:N99">D98-C98</f>
        <v>567</v>
      </c>
      <c r="E99" s="5">
        <f t="shared" si="33"/>
        <v>840</v>
      </c>
      <c r="F99" s="5">
        <f t="shared" si="33"/>
        <v>1717</v>
      </c>
      <c r="G99" s="5">
        <f t="shared" si="33"/>
        <v>2582</v>
      </c>
      <c r="H99" s="118">
        <f t="shared" si="33"/>
        <v>1063</v>
      </c>
      <c r="I99" s="5">
        <f t="shared" si="33"/>
        <v>921</v>
      </c>
      <c r="J99" s="5">
        <f t="shared" si="33"/>
        <v>2026</v>
      </c>
      <c r="K99" s="5">
        <f t="shared" si="33"/>
        <v>1976</v>
      </c>
      <c r="L99" s="5">
        <f t="shared" si="33"/>
        <v>1866</v>
      </c>
      <c r="M99" s="5">
        <f t="shared" si="33"/>
        <v>1447</v>
      </c>
      <c r="N99" s="5">
        <f t="shared" si="33"/>
        <v>1389</v>
      </c>
      <c r="O99" s="23">
        <f>SUM(C99:N99)</f>
        <v>17258</v>
      </c>
      <c r="P99" s="196"/>
    </row>
    <row r="100" spans="1:16" ht="21" thickBot="1" thickTop="1">
      <c r="A100" s="193"/>
      <c r="B100" s="30" t="s">
        <v>40</v>
      </c>
      <c r="C100" s="46">
        <v>71752</v>
      </c>
      <c r="D100" s="42">
        <v>72252</v>
      </c>
      <c r="E100" s="42">
        <v>72935</v>
      </c>
      <c r="F100" s="42">
        <v>73729</v>
      </c>
      <c r="G100" s="42">
        <v>74834</v>
      </c>
      <c r="H100" s="126">
        <v>76059</v>
      </c>
      <c r="I100" s="42">
        <v>79010</v>
      </c>
      <c r="J100" s="42">
        <v>79510</v>
      </c>
      <c r="K100" s="42">
        <v>80384</v>
      </c>
      <c r="L100" s="42">
        <v>81663</v>
      </c>
      <c r="M100" s="42">
        <v>82183</v>
      </c>
      <c r="N100" s="42">
        <v>83186</v>
      </c>
      <c r="O100" s="23"/>
      <c r="P100" s="196"/>
    </row>
    <row r="101" spans="1:16" ht="21" thickBot="1" thickTop="1">
      <c r="A101" s="193"/>
      <c r="B101" s="32" t="s">
        <v>7</v>
      </c>
      <c r="C101" s="9">
        <f>C100-N98</f>
        <v>906</v>
      </c>
      <c r="D101" s="51">
        <f>D100-C100</f>
        <v>500</v>
      </c>
      <c r="E101" s="51">
        <f aca="true" t="shared" si="34" ref="E101:K101">E100-D100</f>
        <v>683</v>
      </c>
      <c r="F101" s="51">
        <f t="shared" si="34"/>
        <v>794</v>
      </c>
      <c r="G101" s="51">
        <f t="shared" si="34"/>
        <v>1105</v>
      </c>
      <c r="H101" s="109">
        <f t="shared" si="34"/>
        <v>1225</v>
      </c>
      <c r="I101" s="51">
        <f t="shared" si="34"/>
        <v>2951</v>
      </c>
      <c r="J101" s="51">
        <f t="shared" si="34"/>
        <v>500</v>
      </c>
      <c r="K101" s="51">
        <f t="shared" si="34"/>
        <v>874</v>
      </c>
      <c r="L101" s="51">
        <f>L100-K100</f>
        <v>1279</v>
      </c>
      <c r="M101" s="51">
        <f>M100-L100</f>
        <v>520</v>
      </c>
      <c r="N101" s="51">
        <f>N100-M100</f>
        <v>1003</v>
      </c>
      <c r="O101" s="23">
        <f>SUM(C101:N101)</f>
        <v>12340</v>
      </c>
      <c r="P101" s="196"/>
    </row>
    <row r="102" spans="1:16" ht="20.25" thickTop="1">
      <c r="A102" s="193"/>
      <c r="B102" s="97" t="s">
        <v>77</v>
      </c>
      <c r="C102" s="6">
        <v>84353</v>
      </c>
      <c r="D102" s="5">
        <v>84980</v>
      </c>
      <c r="E102" s="5">
        <v>86076</v>
      </c>
      <c r="F102" s="5">
        <v>87209</v>
      </c>
      <c r="G102" s="5">
        <v>88621</v>
      </c>
      <c r="H102" s="118">
        <v>89903</v>
      </c>
      <c r="I102" s="5">
        <v>91392</v>
      </c>
      <c r="J102" s="5">
        <v>93097</v>
      </c>
      <c r="K102" s="5">
        <v>94523</v>
      </c>
      <c r="L102" s="5">
        <v>95976</v>
      </c>
      <c r="M102" s="5">
        <v>97429</v>
      </c>
      <c r="N102" s="5">
        <v>100255</v>
      </c>
      <c r="O102" s="23"/>
      <c r="P102" s="196"/>
    </row>
    <row r="103" spans="1:16" ht="20.25" thickBot="1">
      <c r="A103" s="193"/>
      <c r="B103" s="71" t="s">
        <v>7</v>
      </c>
      <c r="C103" s="9">
        <f>C102-N100</f>
        <v>1167</v>
      </c>
      <c r="D103" s="51">
        <f aca="true" t="shared" si="35" ref="D103:J103">D102-C102</f>
        <v>627</v>
      </c>
      <c r="E103" s="51">
        <f t="shared" si="35"/>
        <v>1096</v>
      </c>
      <c r="F103" s="51">
        <f t="shared" si="35"/>
        <v>1133</v>
      </c>
      <c r="G103" s="51">
        <f t="shared" si="35"/>
        <v>1412</v>
      </c>
      <c r="H103" s="109">
        <f t="shared" si="35"/>
        <v>1282</v>
      </c>
      <c r="I103" s="109">
        <f t="shared" si="35"/>
        <v>1489</v>
      </c>
      <c r="J103" s="109">
        <f t="shared" si="35"/>
        <v>1705</v>
      </c>
      <c r="K103" s="109">
        <f>K102-J102</f>
        <v>1426</v>
      </c>
      <c r="L103" s="109">
        <f>L102-K102</f>
        <v>1453</v>
      </c>
      <c r="M103" s="109">
        <f>M102-L102</f>
        <v>1453</v>
      </c>
      <c r="N103" s="118">
        <f>N102-M102</f>
        <v>2826</v>
      </c>
      <c r="O103" s="45">
        <f>SUM(C103:N103)</f>
        <v>17069</v>
      </c>
      <c r="P103" s="196"/>
    </row>
    <row r="104" spans="1:16" ht="20.25" thickTop="1">
      <c r="A104" s="193"/>
      <c r="B104" s="97" t="s">
        <v>98</v>
      </c>
      <c r="C104" s="46">
        <f>N102+C105</f>
        <v>101958</v>
      </c>
      <c r="D104" s="5">
        <f>C104+D105</f>
        <v>103661</v>
      </c>
      <c r="E104" s="5">
        <f aca="true" t="shared" si="36" ref="E104:N104">D104+E105</f>
        <v>105351</v>
      </c>
      <c r="F104" s="5">
        <f t="shared" si="36"/>
        <v>107041</v>
      </c>
      <c r="G104" s="5">
        <f t="shared" si="36"/>
        <v>110804</v>
      </c>
      <c r="H104" s="5">
        <f t="shared" si="36"/>
        <v>114190</v>
      </c>
      <c r="I104" s="5">
        <f t="shared" si="36"/>
        <v>116899</v>
      </c>
      <c r="J104" s="5">
        <f t="shared" si="36"/>
        <v>119066</v>
      </c>
      <c r="K104" s="5">
        <f t="shared" si="36"/>
        <v>121498</v>
      </c>
      <c r="L104" s="5">
        <f t="shared" si="36"/>
        <v>127093</v>
      </c>
      <c r="M104" s="5">
        <f t="shared" si="36"/>
        <v>129539</v>
      </c>
      <c r="N104" s="5">
        <f t="shared" si="36"/>
        <v>130886</v>
      </c>
      <c r="O104" s="45"/>
      <c r="P104" s="196"/>
    </row>
    <row r="105" spans="1:16" ht="20.25" thickBot="1">
      <c r="A105" s="193"/>
      <c r="B105" s="71" t="s">
        <v>7</v>
      </c>
      <c r="C105" s="46">
        <v>1703</v>
      </c>
      <c r="D105" s="5">
        <v>1703</v>
      </c>
      <c r="E105" s="5">
        <v>1690</v>
      </c>
      <c r="F105" s="5">
        <v>1690</v>
      </c>
      <c r="G105" s="5">
        <v>3763</v>
      </c>
      <c r="H105" s="118">
        <v>3386</v>
      </c>
      <c r="I105" s="118">
        <v>2709</v>
      </c>
      <c r="J105" s="118">
        <v>2167</v>
      </c>
      <c r="K105" s="118">
        <v>2432</v>
      </c>
      <c r="L105" s="118">
        <v>5595</v>
      </c>
      <c r="M105" s="118">
        <v>2446</v>
      </c>
      <c r="N105" s="118">
        <v>1347</v>
      </c>
      <c r="O105" s="45">
        <f>SUM(C105:N105)</f>
        <v>30631</v>
      </c>
      <c r="P105" s="196"/>
    </row>
    <row r="106" spans="1:16" ht="20.25" thickTop="1">
      <c r="A106" s="193"/>
      <c r="B106" s="97" t="s">
        <v>108</v>
      </c>
      <c r="C106" s="46">
        <f>N104+C107</f>
        <v>132511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118"/>
      <c r="N106" s="118"/>
      <c r="O106" s="23"/>
      <c r="P106" s="196"/>
    </row>
    <row r="107" spans="1:16" ht="20.25" thickBot="1">
      <c r="A107" s="194"/>
      <c r="B107" s="71" t="s">
        <v>7</v>
      </c>
      <c r="C107" s="105">
        <v>1625</v>
      </c>
      <c r="D107" s="10"/>
      <c r="E107" s="10"/>
      <c r="F107" s="10"/>
      <c r="G107" s="10"/>
      <c r="H107" s="108"/>
      <c r="I107" s="108"/>
      <c r="J107" s="108"/>
      <c r="K107" s="108"/>
      <c r="L107" s="108"/>
      <c r="M107" s="108"/>
      <c r="N107" s="108"/>
      <c r="O107" s="2"/>
      <c r="P107" s="197"/>
    </row>
    <row r="108" spans="1:16" ht="21" thickBot="1" thickTop="1">
      <c r="A108" s="192" t="s">
        <v>25</v>
      </c>
      <c r="B108" s="29" t="s">
        <v>3</v>
      </c>
      <c r="C108" s="12"/>
      <c r="D108" s="11"/>
      <c r="E108" s="11"/>
      <c r="F108" s="11"/>
      <c r="G108" s="11"/>
      <c r="H108" s="127"/>
      <c r="I108" s="11"/>
      <c r="J108" s="11"/>
      <c r="K108" s="11">
        <v>401</v>
      </c>
      <c r="L108" s="11">
        <v>401</v>
      </c>
      <c r="M108" s="11">
        <v>533</v>
      </c>
      <c r="N108" s="11">
        <v>663</v>
      </c>
      <c r="O108" s="18"/>
      <c r="P108" s="195" t="s">
        <v>25</v>
      </c>
    </row>
    <row r="109" spans="1:16" ht="21" thickBot="1" thickTop="1">
      <c r="A109" s="193"/>
      <c r="B109" s="30" t="s">
        <v>7</v>
      </c>
      <c r="C109" s="6"/>
      <c r="D109" s="1"/>
      <c r="E109" s="1"/>
      <c r="F109" s="1"/>
      <c r="G109" s="1"/>
      <c r="H109" s="118"/>
      <c r="I109" s="1"/>
      <c r="J109" s="1"/>
      <c r="K109" s="3">
        <v>0</v>
      </c>
      <c r="L109" s="1">
        <v>0</v>
      </c>
      <c r="M109" s="5">
        <f>M108-L108</f>
        <v>132</v>
      </c>
      <c r="N109" s="24">
        <v>130</v>
      </c>
      <c r="O109" s="23">
        <f>SUM(C109:N109)</f>
        <v>262</v>
      </c>
      <c r="P109" s="196"/>
    </row>
    <row r="110" spans="1:16" ht="21" thickBot="1" thickTop="1">
      <c r="A110" s="193"/>
      <c r="B110" s="31" t="s">
        <v>13</v>
      </c>
      <c r="C110" s="6">
        <v>783</v>
      </c>
      <c r="D110" s="1">
        <v>840</v>
      </c>
      <c r="E110" s="1">
        <v>954</v>
      </c>
      <c r="F110" s="1">
        <v>1098</v>
      </c>
      <c r="G110" s="1">
        <v>1251</v>
      </c>
      <c r="H110" s="118">
        <v>1360</v>
      </c>
      <c r="I110" s="1">
        <v>1470</v>
      </c>
      <c r="J110" s="1">
        <v>1531</v>
      </c>
      <c r="K110" s="1">
        <v>1682</v>
      </c>
      <c r="L110" s="1">
        <v>1775</v>
      </c>
      <c r="M110" s="1">
        <v>1903</v>
      </c>
      <c r="N110" s="1">
        <v>2027</v>
      </c>
      <c r="O110" s="23"/>
      <c r="P110" s="196"/>
    </row>
    <row r="111" spans="1:16" ht="21" thickBot="1" thickTop="1">
      <c r="A111" s="193"/>
      <c r="B111" s="30" t="s">
        <v>7</v>
      </c>
      <c r="C111" s="6">
        <v>120</v>
      </c>
      <c r="D111" s="5">
        <f>D110-C110</f>
        <v>57</v>
      </c>
      <c r="E111" s="5">
        <f aca="true" t="shared" si="37" ref="E111:N111">E110-D110</f>
        <v>114</v>
      </c>
      <c r="F111" s="5">
        <f t="shared" si="37"/>
        <v>144</v>
      </c>
      <c r="G111" s="5">
        <f t="shared" si="37"/>
        <v>153</v>
      </c>
      <c r="H111" s="118">
        <f t="shared" si="37"/>
        <v>109</v>
      </c>
      <c r="I111" s="5">
        <f t="shared" si="37"/>
        <v>110</v>
      </c>
      <c r="J111" s="5">
        <f t="shared" si="37"/>
        <v>61</v>
      </c>
      <c r="K111" s="5">
        <f t="shared" si="37"/>
        <v>151</v>
      </c>
      <c r="L111" s="5">
        <f t="shared" si="37"/>
        <v>93</v>
      </c>
      <c r="M111" s="5">
        <f t="shared" si="37"/>
        <v>128</v>
      </c>
      <c r="N111" s="5">
        <f t="shared" si="37"/>
        <v>124</v>
      </c>
      <c r="O111" s="23">
        <f>SUM(C111:N111)</f>
        <v>1364</v>
      </c>
      <c r="P111" s="196"/>
    </row>
    <row r="112" spans="1:16" ht="21" thickBot="1" thickTop="1">
      <c r="A112" s="193"/>
      <c r="B112" s="33" t="s">
        <v>38</v>
      </c>
      <c r="C112" s="6">
        <v>2120</v>
      </c>
      <c r="D112" s="5">
        <v>2177</v>
      </c>
      <c r="E112" s="5">
        <v>2257</v>
      </c>
      <c r="F112" s="5">
        <v>2405</v>
      </c>
      <c r="G112" s="5">
        <v>2633</v>
      </c>
      <c r="H112" s="118">
        <v>2749</v>
      </c>
      <c r="I112" s="5">
        <v>2813</v>
      </c>
      <c r="J112" s="5">
        <v>2931</v>
      </c>
      <c r="K112" s="5">
        <v>3083</v>
      </c>
      <c r="L112" s="5">
        <v>3173</v>
      </c>
      <c r="M112" s="5">
        <v>3276</v>
      </c>
      <c r="N112" s="5">
        <v>3393</v>
      </c>
      <c r="O112" s="23"/>
      <c r="P112" s="196"/>
    </row>
    <row r="113" spans="1:16" ht="21" thickBot="1" thickTop="1">
      <c r="A113" s="193"/>
      <c r="B113" s="34" t="s">
        <v>39</v>
      </c>
      <c r="C113" s="44">
        <v>93</v>
      </c>
      <c r="D113" s="5">
        <f aca="true" t="shared" si="38" ref="D113:N113">D112-C112</f>
        <v>57</v>
      </c>
      <c r="E113" s="5">
        <f t="shared" si="38"/>
        <v>80</v>
      </c>
      <c r="F113" s="5">
        <f t="shared" si="38"/>
        <v>148</v>
      </c>
      <c r="G113" s="5">
        <f t="shared" si="38"/>
        <v>228</v>
      </c>
      <c r="H113" s="118">
        <f t="shared" si="38"/>
        <v>116</v>
      </c>
      <c r="I113" s="5">
        <f t="shared" si="38"/>
        <v>64</v>
      </c>
      <c r="J113" s="5">
        <f t="shared" si="38"/>
        <v>118</v>
      </c>
      <c r="K113" s="5">
        <f t="shared" si="38"/>
        <v>152</v>
      </c>
      <c r="L113" s="5">
        <f t="shared" si="38"/>
        <v>90</v>
      </c>
      <c r="M113" s="5">
        <f t="shared" si="38"/>
        <v>103</v>
      </c>
      <c r="N113" s="5">
        <f t="shared" si="38"/>
        <v>117</v>
      </c>
      <c r="O113" s="23">
        <f>SUM(C113:N113)</f>
        <v>1366</v>
      </c>
      <c r="P113" s="196"/>
    </row>
    <row r="114" spans="1:16" ht="21" thickBot="1" thickTop="1">
      <c r="A114" s="193"/>
      <c r="B114" s="30" t="s">
        <v>40</v>
      </c>
      <c r="C114" s="46">
        <v>3492</v>
      </c>
      <c r="D114" s="42">
        <v>3534</v>
      </c>
      <c r="E114" s="42">
        <v>3605</v>
      </c>
      <c r="F114" s="42">
        <v>3707</v>
      </c>
      <c r="G114" s="42">
        <v>3805</v>
      </c>
      <c r="H114" s="126">
        <v>3902</v>
      </c>
      <c r="I114" s="42">
        <v>3991</v>
      </c>
      <c r="J114" s="42">
        <v>4068</v>
      </c>
      <c r="K114" s="42">
        <v>4177</v>
      </c>
      <c r="L114" s="42">
        <v>4271</v>
      </c>
      <c r="M114" s="42">
        <v>4383</v>
      </c>
      <c r="N114" s="42">
        <v>4453</v>
      </c>
      <c r="O114" s="23"/>
      <c r="P114" s="196"/>
    </row>
    <row r="115" spans="1:16" ht="21" thickBot="1" thickTop="1">
      <c r="A115" s="193"/>
      <c r="B115" s="32" t="s">
        <v>7</v>
      </c>
      <c r="C115" s="9">
        <f>C114-N112</f>
        <v>99</v>
      </c>
      <c r="D115" s="51">
        <f>D114-C114</f>
        <v>42</v>
      </c>
      <c r="E115" s="51">
        <f aca="true" t="shared" si="39" ref="E115:K115">E114-D114</f>
        <v>71</v>
      </c>
      <c r="F115" s="51">
        <f t="shared" si="39"/>
        <v>102</v>
      </c>
      <c r="G115" s="51">
        <f t="shared" si="39"/>
        <v>98</v>
      </c>
      <c r="H115" s="109">
        <f t="shared" si="39"/>
        <v>97</v>
      </c>
      <c r="I115" s="51">
        <f t="shared" si="39"/>
        <v>89</v>
      </c>
      <c r="J115" s="51">
        <f t="shared" si="39"/>
        <v>77</v>
      </c>
      <c r="K115" s="51">
        <f t="shared" si="39"/>
        <v>109</v>
      </c>
      <c r="L115" s="51">
        <f>L114-K114</f>
        <v>94</v>
      </c>
      <c r="M115" s="51">
        <f>M114-L114</f>
        <v>112</v>
      </c>
      <c r="N115" s="51">
        <f>N114-M114</f>
        <v>70</v>
      </c>
      <c r="O115" s="23">
        <f>SUM(C115:N115)</f>
        <v>1060</v>
      </c>
      <c r="P115" s="196"/>
    </row>
    <row r="116" spans="1:16" ht="20.25" thickTop="1">
      <c r="A116" s="193"/>
      <c r="B116" s="97" t="s">
        <v>77</v>
      </c>
      <c r="C116" s="6">
        <v>4559</v>
      </c>
      <c r="D116" s="5">
        <v>4616</v>
      </c>
      <c r="E116" s="5">
        <v>4719</v>
      </c>
      <c r="F116" s="5">
        <v>4815</v>
      </c>
      <c r="G116" s="5">
        <v>4917</v>
      </c>
      <c r="H116" s="118">
        <v>5024</v>
      </c>
      <c r="I116" s="5">
        <v>5083</v>
      </c>
      <c r="J116" s="5">
        <v>5163</v>
      </c>
      <c r="K116" s="5">
        <v>5273</v>
      </c>
      <c r="L116" s="5">
        <v>5376</v>
      </c>
      <c r="M116" s="5">
        <v>5479</v>
      </c>
      <c r="N116" s="5">
        <v>5609</v>
      </c>
      <c r="O116" s="23"/>
      <c r="P116" s="196"/>
    </row>
    <row r="117" spans="1:16" ht="20.25" thickBot="1">
      <c r="A117" s="193"/>
      <c r="B117" s="71" t="s">
        <v>7</v>
      </c>
      <c r="C117" s="9">
        <f>C116-N114</f>
        <v>106</v>
      </c>
      <c r="D117" s="51">
        <f aca="true" t="shared" si="40" ref="D117:J117">D116-C116</f>
        <v>57</v>
      </c>
      <c r="E117" s="51">
        <f t="shared" si="40"/>
        <v>103</v>
      </c>
      <c r="F117" s="51">
        <f t="shared" si="40"/>
        <v>96</v>
      </c>
      <c r="G117" s="51">
        <f t="shared" si="40"/>
        <v>102</v>
      </c>
      <c r="H117" s="109">
        <f t="shared" si="40"/>
        <v>107</v>
      </c>
      <c r="I117" s="50">
        <f t="shared" si="40"/>
        <v>59</v>
      </c>
      <c r="J117" s="50">
        <f t="shared" si="40"/>
        <v>80</v>
      </c>
      <c r="K117" s="50">
        <f>K116-J116</f>
        <v>110</v>
      </c>
      <c r="L117" s="50">
        <f>L116-K116</f>
        <v>103</v>
      </c>
      <c r="M117" s="50">
        <f>M116-L116</f>
        <v>103</v>
      </c>
      <c r="N117" s="50">
        <f>N116-M116</f>
        <v>130</v>
      </c>
      <c r="O117" s="45">
        <f>SUM(C117:N117)</f>
        <v>1156</v>
      </c>
      <c r="P117" s="196"/>
    </row>
    <row r="118" spans="1:16" ht="20.25" thickTop="1">
      <c r="A118" s="193"/>
      <c r="B118" s="97" t="s">
        <v>98</v>
      </c>
      <c r="C118" s="46">
        <f>N116+C119</f>
        <v>5653</v>
      </c>
      <c r="D118" s="5">
        <f aca="true" t="shared" si="41" ref="D118:N118">C118+D119</f>
        <v>5697</v>
      </c>
      <c r="E118" s="5">
        <f t="shared" si="41"/>
        <v>5781</v>
      </c>
      <c r="F118" s="5">
        <f t="shared" si="41"/>
        <v>5865</v>
      </c>
      <c r="G118" s="5">
        <f t="shared" si="41"/>
        <v>5999</v>
      </c>
      <c r="H118" s="5">
        <f t="shared" si="41"/>
        <v>6106</v>
      </c>
      <c r="I118" s="5">
        <f t="shared" si="41"/>
        <v>6192</v>
      </c>
      <c r="J118" s="5">
        <f t="shared" si="41"/>
        <v>6270</v>
      </c>
      <c r="K118" s="5">
        <f t="shared" si="41"/>
        <v>6309</v>
      </c>
      <c r="L118" s="5">
        <f t="shared" si="41"/>
        <v>6426</v>
      </c>
      <c r="M118" s="5">
        <f t="shared" si="41"/>
        <v>6997</v>
      </c>
      <c r="N118" s="5">
        <f t="shared" si="41"/>
        <v>7058</v>
      </c>
      <c r="O118" s="45"/>
      <c r="P118" s="196"/>
    </row>
    <row r="119" spans="1:16" ht="20.25" thickBot="1">
      <c r="A119" s="193"/>
      <c r="B119" s="71" t="s">
        <v>7</v>
      </c>
      <c r="C119" s="46">
        <v>44</v>
      </c>
      <c r="D119" s="5">
        <v>44</v>
      </c>
      <c r="E119" s="5">
        <v>84</v>
      </c>
      <c r="F119" s="5">
        <v>84</v>
      </c>
      <c r="G119" s="5">
        <v>134</v>
      </c>
      <c r="H119" s="118">
        <v>107</v>
      </c>
      <c r="I119" s="118">
        <v>86</v>
      </c>
      <c r="J119" s="118">
        <v>78</v>
      </c>
      <c r="K119" s="118">
        <v>39</v>
      </c>
      <c r="L119" s="118">
        <v>117</v>
      </c>
      <c r="M119" s="50">
        <v>571</v>
      </c>
      <c r="N119" s="50">
        <v>61</v>
      </c>
      <c r="O119" s="45">
        <f>SUM(C119:N119)</f>
        <v>1449</v>
      </c>
      <c r="P119" s="196"/>
    </row>
    <row r="120" spans="1:16" ht="20.25" thickTop="1">
      <c r="A120" s="193"/>
      <c r="B120" s="97" t="s">
        <v>108</v>
      </c>
      <c r="C120" s="46">
        <f>N118+C121</f>
        <v>7118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118"/>
      <c r="N120" s="118"/>
      <c r="O120" s="23"/>
      <c r="P120" s="196"/>
    </row>
    <row r="121" spans="1:16" ht="20.25" thickBot="1">
      <c r="A121" s="194"/>
      <c r="B121" s="71" t="s">
        <v>7</v>
      </c>
      <c r="C121" s="105">
        <v>60</v>
      </c>
      <c r="D121" s="10"/>
      <c r="E121" s="10"/>
      <c r="F121" s="10"/>
      <c r="G121" s="10"/>
      <c r="H121" s="108"/>
      <c r="I121" s="108"/>
      <c r="J121" s="108"/>
      <c r="K121" s="108"/>
      <c r="L121" s="108"/>
      <c r="M121" s="108"/>
      <c r="N121" s="108"/>
      <c r="O121" s="2"/>
      <c r="P121" s="197"/>
    </row>
    <row r="122" spans="1:16" ht="21" thickBot="1" thickTop="1">
      <c r="A122" s="192" t="s">
        <v>26</v>
      </c>
      <c r="B122" s="29" t="s">
        <v>3</v>
      </c>
      <c r="C122" s="12"/>
      <c r="D122" s="11"/>
      <c r="E122" s="11"/>
      <c r="F122" s="11"/>
      <c r="G122" s="11"/>
      <c r="H122" s="127"/>
      <c r="I122" s="11"/>
      <c r="J122" s="11"/>
      <c r="K122" s="11">
        <v>805</v>
      </c>
      <c r="L122" s="11">
        <v>805</v>
      </c>
      <c r="M122" s="11">
        <v>1231</v>
      </c>
      <c r="N122" s="11">
        <v>1604</v>
      </c>
      <c r="O122" s="18"/>
      <c r="P122" s="195" t="s">
        <v>26</v>
      </c>
    </row>
    <row r="123" spans="1:16" ht="21" thickBot="1" thickTop="1">
      <c r="A123" s="193"/>
      <c r="B123" s="30" t="s">
        <v>7</v>
      </c>
      <c r="C123" s="6"/>
      <c r="D123" s="1"/>
      <c r="E123" s="1"/>
      <c r="F123" s="1"/>
      <c r="G123" s="1"/>
      <c r="H123" s="118"/>
      <c r="I123" s="1"/>
      <c r="J123" s="1"/>
      <c r="K123" s="3">
        <v>0</v>
      </c>
      <c r="L123" s="1">
        <v>0</v>
      </c>
      <c r="M123" s="5">
        <f>M122-L122</f>
        <v>426</v>
      </c>
      <c r="N123" s="3">
        <v>373</v>
      </c>
      <c r="O123" s="23">
        <f>SUM(C123:N123)</f>
        <v>799</v>
      </c>
      <c r="P123" s="196"/>
    </row>
    <row r="124" spans="1:16" ht="21" thickBot="1" thickTop="1">
      <c r="A124" s="193"/>
      <c r="B124" s="31" t="s">
        <v>13</v>
      </c>
      <c r="C124" s="6">
        <v>1922</v>
      </c>
      <c r="D124" s="1">
        <v>2130</v>
      </c>
      <c r="E124" s="1">
        <v>2372</v>
      </c>
      <c r="F124" s="1">
        <v>2721</v>
      </c>
      <c r="G124" s="1">
        <v>2988</v>
      </c>
      <c r="H124" s="118">
        <v>3294</v>
      </c>
      <c r="I124" s="1">
        <v>3510</v>
      </c>
      <c r="J124" s="1">
        <v>3646</v>
      </c>
      <c r="K124" s="1">
        <v>4032</v>
      </c>
      <c r="L124" s="1">
        <v>4345</v>
      </c>
      <c r="M124" s="1">
        <v>4686</v>
      </c>
      <c r="N124" s="1">
        <v>5137</v>
      </c>
      <c r="O124" s="23"/>
      <c r="P124" s="196"/>
    </row>
    <row r="125" spans="1:16" ht="21" thickBot="1" thickTop="1">
      <c r="A125" s="193"/>
      <c r="B125" s="30" t="s">
        <v>7</v>
      </c>
      <c r="C125" s="6">
        <v>318</v>
      </c>
      <c r="D125" s="5">
        <f>D124-C124</f>
        <v>208</v>
      </c>
      <c r="E125" s="5">
        <f aca="true" t="shared" si="42" ref="E125:N125">E124-D124</f>
        <v>242</v>
      </c>
      <c r="F125" s="5">
        <f t="shared" si="42"/>
        <v>349</v>
      </c>
      <c r="G125" s="5">
        <f t="shared" si="42"/>
        <v>267</v>
      </c>
      <c r="H125" s="118">
        <f t="shared" si="42"/>
        <v>306</v>
      </c>
      <c r="I125" s="5">
        <f t="shared" si="42"/>
        <v>216</v>
      </c>
      <c r="J125" s="5">
        <f t="shared" si="42"/>
        <v>136</v>
      </c>
      <c r="K125" s="5">
        <f t="shared" si="42"/>
        <v>386</v>
      </c>
      <c r="L125" s="5">
        <f t="shared" si="42"/>
        <v>313</v>
      </c>
      <c r="M125" s="5">
        <f t="shared" si="42"/>
        <v>341</v>
      </c>
      <c r="N125" s="5">
        <f t="shared" si="42"/>
        <v>451</v>
      </c>
      <c r="O125" s="23">
        <f>SUM(C125:N125)</f>
        <v>3533</v>
      </c>
      <c r="P125" s="196"/>
    </row>
    <row r="126" spans="1:16" ht="21" thickBot="1" thickTop="1">
      <c r="A126" s="193"/>
      <c r="B126" s="33" t="s">
        <v>38</v>
      </c>
      <c r="C126" s="6">
        <v>5421</v>
      </c>
      <c r="D126" s="5">
        <v>5562</v>
      </c>
      <c r="E126" s="5">
        <v>5752</v>
      </c>
      <c r="F126" s="5">
        <v>6003</v>
      </c>
      <c r="G126" s="5">
        <v>6176</v>
      </c>
      <c r="H126" s="118">
        <v>6461</v>
      </c>
      <c r="I126" s="5">
        <v>6656</v>
      </c>
      <c r="J126" s="5">
        <v>6962</v>
      </c>
      <c r="K126" s="5">
        <v>7191</v>
      </c>
      <c r="L126" s="5">
        <v>7422</v>
      </c>
      <c r="M126" s="5">
        <v>7810</v>
      </c>
      <c r="N126" s="5">
        <v>8032</v>
      </c>
      <c r="O126" s="23"/>
      <c r="P126" s="196"/>
    </row>
    <row r="127" spans="1:16" ht="21" thickBot="1" thickTop="1">
      <c r="A127" s="193"/>
      <c r="B127" s="34" t="s">
        <v>39</v>
      </c>
      <c r="C127" s="44">
        <v>284</v>
      </c>
      <c r="D127" s="5">
        <f aca="true" t="shared" si="43" ref="D127:N127">D126-C126</f>
        <v>141</v>
      </c>
      <c r="E127" s="5">
        <f t="shared" si="43"/>
        <v>190</v>
      </c>
      <c r="F127" s="5">
        <f t="shared" si="43"/>
        <v>251</v>
      </c>
      <c r="G127" s="5">
        <f t="shared" si="43"/>
        <v>173</v>
      </c>
      <c r="H127" s="118">
        <f t="shared" si="43"/>
        <v>285</v>
      </c>
      <c r="I127" s="5">
        <f t="shared" si="43"/>
        <v>195</v>
      </c>
      <c r="J127" s="5">
        <f t="shared" si="43"/>
        <v>306</v>
      </c>
      <c r="K127" s="5">
        <f t="shared" si="43"/>
        <v>229</v>
      </c>
      <c r="L127" s="5">
        <f t="shared" si="43"/>
        <v>231</v>
      </c>
      <c r="M127" s="5">
        <f t="shared" si="43"/>
        <v>388</v>
      </c>
      <c r="N127" s="5">
        <f t="shared" si="43"/>
        <v>222</v>
      </c>
      <c r="O127" s="23">
        <f>SUM(C127:N127)</f>
        <v>2895</v>
      </c>
      <c r="P127" s="196"/>
    </row>
    <row r="128" spans="1:16" ht="21" thickBot="1" thickTop="1">
      <c r="A128" s="193"/>
      <c r="B128" s="30" t="s">
        <v>40</v>
      </c>
      <c r="C128" s="46">
        <v>5655</v>
      </c>
      <c r="D128" s="42">
        <v>5457</v>
      </c>
      <c r="E128" s="42">
        <v>5331</v>
      </c>
      <c r="F128" s="42">
        <v>5174</v>
      </c>
      <c r="G128" s="42">
        <v>4963</v>
      </c>
      <c r="H128" s="126">
        <v>4725</v>
      </c>
      <c r="I128" s="42">
        <v>4525</v>
      </c>
      <c r="J128" s="42">
        <v>4412</v>
      </c>
      <c r="K128" s="42">
        <v>4381</v>
      </c>
      <c r="L128" s="42">
        <v>4591</v>
      </c>
      <c r="M128" s="42" t="s">
        <v>72</v>
      </c>
      <c r="N128" s="42">
        <v>190</v>
      </c>
      <c r="O128" s="23"/>
      <c r="P128" s="196"/>
    </row>
    <row r="129" spans="1:16" ht="21" thickBot="1" thickTop="1">
      <c r="A129" s="193"/>
      <c r="B129" s="32" t="s">
        <v>7</v>
      </c>
      <c r="C129" s="42">
        <f aca="true" t="shared" si="44" ref="C129:J129">C128-D128</f>
        <v>198</v>
      </c>
      <c r="D129" s="42">
        <f t="shared" si="44"/>
        <v>126</v>
      </c>
      <c r="E129" s="42">
        <f t="shared" si="44"/>
        <v>157</v>
      </c>
      <c r="F129" s="42">
        <f t="shared" si="44"/>
        <v>211</v>
      </c>
      <c r="G129" s="42">
        <f t="shared" si="44"/>
        <v>238</v>
      </c>
      <c r="H129" s="126">
        <f t="shared" si="44"/>
        <v>200</v>
      </c>
      <c r="I129" s="42">
        <f t="shared" si="44"/>
        <v>113</v>
      </c>
      <c r="J129" s="42">
        <f t="shared" si="44"/>
        <v>31</v>
      </c>
      <c r="K129" s="42">
        <v>140</v>
      </c>
      <c r="L129" s="42">
        <v>210</v>
      </c>
      <c r="M129" s="42">
        <v>262</v>
      </c>
      <c r="N129" s="42">
        <v>212</v>
      </c>
      <c r="O129" s="23">
        <f>SUM(C129:N129)</f>
        <v>2098</v>
      </c>
      <c r="P129" s="196"/>
    </row>
    <row r="130" spans="1:16" ht="20.25" thickTop="1">
      <c r="A130" s="193"/>
      <c r="B130" s="97" t="s">
        <v>77</v>
      </c>
      <c r="C130" s="6">
        <v>541</v>
      </c>
      <c r="D130" s="5">
        <v>729</v>
      </c>
      <c r="E130" s="5">
        <v>1074</v>
      </c>
      <c r="F130" s="5">
        <v>1273</v>
      </c>
      <c r="G130" s="5">
        <v>1480</v>
      </c>
      <c r="H130" s="118">
        <v>1658</v>
      </c>
      <c r="I130" s="5">
        <v>1747</v>
      </c>
      <c r="J130" s="5">
        <v>1847</v>
      </c>
      <c r="K130" s="5">
        <v>2035</v>
      </c>
      <c r="L130" s="5">
        <v>2233</v>
      </c>
      <c r="M130" s="5">
        <v>2430</v>
      </c>
      <c r="N130" s="5">
        <v>2683</v>
      </c>
      <c r="O130" s="23"/>
      <c r="P130" s="196"/>
    </row>
    <row r="131" spans="1:16" ht="20.25" thickBot="1">
      <c r="A131" s="193"/>
      <c r="B131" s="71" t="s">
        <v>7</v>
      </c>
      <c r="C131" s="9">
        <f>C130-N128</f>
        <v>351</v>
      </c>
      <c r="D131" s="51">
        <f aca="true" t="shared" si="45" ref="D131:J131">D130-C130</f>
        <v>188</v>
      </c>
      <c r="E131" s="51">
        <f t="shared" si="45"/>
        <v>345</v>
      </c>
      <c r="F131" s="51">
        <f t="shared" si="45"/>
        <v>199</v>
      </c>
      <c r="G131" s="51">
        <f t="shared" si="45"/>
        <v>207</v>
      </c>
      <c r="H131" s="109">
        <f t="shared" si="45"/>
        <v>178</v>
      </c>
      <c r="I131" s="50">
        <f t="shared" si="45"/>
        <v>89</v>
      </c>
      <c r="J131" s="50">
        <f t="shared" si="45"/>
        <v>100</v>
      </c>
      <c r="K131" s="50">
        <f>K130-J130</f>
        <v>188</v>
      </c>
      <c r="L131" s="50">
        <f>L130-K130</f>
        <v>198</v>
      </c>
      <c r="M131" s="50">
        <f>M130-L130</f>
        <v>197</v>
      </c>
      <c r="N131" s="50">
        <f>N130-M130</f>
        <v>253</v>
      </c>
      <c r="O131" s="45">
        <f>SUM(C131:N131)</f>
        <v>2493</v>
      </c>
      <c r="P131" s="196"/>
    </row>
    <row r="132" spans="1:16" ht="20.25" thickTop="1">
      <c r="A132" s="193"/>
      <c r="B132" s="97" t="s">
        <v>98</v>
      </c>
      <c r="C132" s="46">
        <f>N130+C133</f>
        <v>2762</v>
      </c>
      <c r="D132" s="5">
        <f aca="true" t="shared" si="46" ref="D132:N132">C132+D133</f>
        <v>2841</v>
      </c>
      <c r="E132" s="5">
        <f t="shared" si="46"/>
        <v>2995</v>
      </c>
      <c r="F132" s="5">
        <f t="shared" si="46"/>
        <v>3149</v>
      </c>
      <c r="G132" s="5">
        <f t="shared" si="46"/>
        <v>3521</v>
      </c>
      <c r="H132" s="5">
        <f t="shared" si="46"/>
        <v>3818</v>
      </c>
      <c r="I132" s="5">
        <f t="shared" si="46"/>
        <v>4013</v>
      </c>
      <c r="J132" s="5">
        <f t="shared" si="46"/>
        <v>4195</v>
      </c>
      <c r="K132" s="5">
        <f t="shared" si="46"/>
        <v>4457</v>
      </c>
      <c r="L132" s="5">
        <f t="shared" si="46"/>
        <v>4724</v>
      </c>
      <c r="M132" s="5">
        <f t="shared" si="46"/>
        <v>5005</v>
      </c>
      <c r="N132" s="5">
        <f t="shared" si="46"/>
        <v>5200</v>
      </c>
      <c r="O132" s="45"/>
      <c r="P132" s="196"/>
    </row>
    <row r="133" spans="1:16" ht="20.25" thickBot="1">
      <c r="A133" s="193"/>
      <c r="B133" s="71" t="s">
        <v>7</v>
      </c>
      <c r="C133" s="46">
        <v>79</v>
      </c>
      <c r="D133" s="5">
        <v>79</v>
      </c>
      <c r="E133" s="5">
        <v>154</v>
      </c>
      <c r="F133" s="5">
        <v>154</v>
      </c>
      <c r="G133" s="5">
        <v>372</v>
      </c>
      <c r="H133" s="118">
        <v>297</v>
      </c>
      <c r="I133" s="118">
        <v>195</v>
      </c>
      <c r="J133" s="118">
        <v>182</v>
      </c>
      <c r="K133" s="118">
        <v>262</v>
      </c>
      <c r="L133" s="118">
        <v>267</v>
      </c>
      <c r="M133" s="50">
        <v>281</v>
      </c>
      <c r="N133" s="50">
        <v>195</v>
      </c>
      <c r="O133" s="45">
        <f>SUM(C133:N133)</f>
        <v>2517</v>
      </c>
      <c r="P133" s="196"/>
    </row>
    <row r="134" spans="1:16" ht="20.25" thickTop="1">
      <c r="A134" s="193"/>
      <c r="B134" s="97" t="s">
        <v>108</v>
      </c>
      <c r="C134" s="46">
        <f>N132+C135</f>
        <v>5475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118"/>
      <c r="N134" s="118"/>
      <c r="O134" s="23"/>
      <c r="P134" s="196"/>
    </row>
    <row r="135" spans="1:16" ht="20.25" thickBot="1">
      <c r="A135" s="194"/>
      <c r="B135" s="71" t="s">
        <v>7</v>
      </c>
      <c r="C135" s="105">
        <v>275</v>
      </c>
      <c r="D135" s="10"/>
      <c r="E135" s="10"/>
      <c r="F135" s="10"/>
      <c r="G135" s="10"/>
      <c r="H135" s="108"/>
      <c r="I135" s="108"/>
      <c r="J135" s="108"/>
      <c r="K135" s="108"/>
      <c r="L135" s="108"/>
      <c r="M135" s="108"/>
      <c r="N135" s="108"/>
      <c r="O135" s="2"/>
      <c r="P135" s="197"/>
    </row>
    <row r="136" spans="1:16" ht="21" thickBot="1" thickTop="1">
      <c r="A136" s="192" t="s">
        <v>27</v>
      </c>
      <c r="B136" s="29" t="s">
        <v>3</v>
      </c>
      <c r="C136" s="12"/>
      <c r="D136" s="11"/>
      <c r="E136" s="11"/>
      <c r="F136" s="11"/>
      <c r="G136" s="11"/>
      <c r="H136" s="127"/>
      <c r="I136" s="11"/>
      <c r="J136" s="11"/>
      <c r="K136" s="11">
        <v>5</v>
      </c>
      <c r="L136" s="11">
        <v>5</v>
      </c>
      <c r="M136" s="11">
        <v>1439</v>
      </c>
      <c r="N136" s="11">
        <v>3166</v>
      </c>
      <c r="O136" s="18"/>
      <c r="P136" s="195" t="s">
        <v>27</v>
      </c>
    </row>
    <row r="137" spans="1:16" ht="21" thickBot="1" thickTop="1">
      <c r="A137" s="193"/>
      <c r="B137" s="30" t="s">
        <v>7</v>
      </c>
      <c r="C137" s="6"/>
      <c r="D137" s="1"/>
      <c r="E137" s="1"/>
      <c r="F137" s="1"/>
      <c r="G137" s="1"/>
      <c r="H137" s="118"/>
      <c r="I137" s="1"/>
      <c r="J137" s="1"/>
      <c r="K137" s="3">
        <v>0</v>
      </c>
      <c r="L137" s="1">
        <v>0</v>
      </c>
      <c r="M137" s="5">
        <f>M136-L136</f>
        <v>1434</v>
      </c>
      <c r="N137" s="24">
        <v>1727</v>
      </c>
      <c r="O137" s="23">
        <f>SUM(C137:N137)</f>
        <v>3161</v>
      </c>
      <c r="P137" s="196"/>
    </row>
    <row r="138" spans="1:16" ht="21" thickBot="1" thickTop="1">
      <c r="A138" s="193"/>
      <c r="B138" s="31" t="s">
        <v>13</v>
      </c>
      <c r="C138" s="6">
        <v>4702</v>
      </c>
      <c r="D138" s="1">
        <v>6920</v>
      </c>
      <c r="E138" s="1">
        <v>9460</v>
      </c>
      <c r="F138" s="1">
        <v>12785</v>
      </c>
      <c r="G138" s="1">
        <v>15530</v>
      </c>
      <c r="H138" s="118">
        <v>19340</v>
      </c>
      <c r="I138" s="1">
        <v>22060</v>
      </c>
      <c r="J138" s="1">
        <v>24289</v>
      </c>
      <c r="K138" s="1">
        <v>27903</v>
      </c>
      <c r="L138" s="1">
        <v>29881</v>
      </c>
      <c r="M138" s="1">
        <v>33176</v>
      </c>
      <c r="N138" s="1">
        <v>36489</v>
      </c>
      <c r="O138" s="23"/>
      <c r="P138" s="196"/>
    </row>
    <row r="139" spans="1:16" ht="21" thickBot="1" thickTop="1">
      <c r="A139" s="193"/>
      <c r="B139" s="30" t="s">
        <v>7</v>
      </c>
      <c r="C139" s="6">
        <v>1536</v>
      </c>
      <c r="D139" s="5">
        <f>D138-C138</f>
        <v>2218</v>
      </c>
      <c r="E139" s="5">
        <f aca="true" t="shared" si="47" ref="E139:N139">E138-D138</f>
        <v>2540</v>
      </c>
      <c r="F139" s="5">
        <f t="shared" si="47"/>
        <v>3325</v>
      </c>
      <c r="G139" s="5">
        <f t="shared" si="47"/>
        <v>2745</v>
      </c>
      <c r="H139" s="118">
        <f t="shared" si="47"/>
        <v>3810</v>
      </c>
      <c r="I139" s="5">
        <f t="shared" si="47"/>
        <v>2720</v>
      </c>
      <c r="J139" s="5">
        <f t="shared" si="47"/>
        <v>2229</v>
      </c>
      <c r="K139" s="5">
        <f t="shared" si="47"/>
        <v>3614</v>
      </c>
      <c r="L139" s="5">
        <f t="shared" si="47"/>
        <v>1978</v>
      </c>
      <c r="M139" s="5">
        <f t="shared" si="47"/>
        <v>3295</v>
      </c>
      <c r="N139" s="5">
        <f t="shared" si="47"/>
        <v>3313</v>
      </c>
      <c r="O139" s="23">
        <f>SUM(C139:N139)</f>
        <v>33323</v>
      </c>
      <c r="P139" s="196"/>
    </row>
    <row r="140" spans="1:16" ht="21" thickBot="1" thickTop="1">
      <c r="A140" s="193"/>
      <c r="B140" s="33" t="s">
        <v>38</v>
      </c>
      <c r="C140" s="6">
        <v>39445</v>
      </c>
      <c r="D140" s="5">
        <v>40957</v>
      </c>
      <c r="E140" s="5">
        <v>43179</v>
      </c>
      <c r="F140" s="5">
        <v>47316</v>
      </c>
      <c r="G140" s="5">
        <v>49077</v>
      </c>
      <c r="H140" s="118">
        <v>50227</v>
      </c>
      <c r="I140" s="5">
        <v>51020</v>
      </c>
      <c r="J140" s="5">
        <v>52233</v>
      </c>
      <c r="K140" s="5">
        <v>53585</v>
      </c>
      <c r="L140" s="5">
        <v>55094</v>
      </c>
      <c r="M140" s="5">
        <v>56711</v>
      </c>
      <c r="N140" s="5">
        <v>58194</v>
      </c>
      <c r="O140" s="23"/>
      <c r="P140" s="196"/>
    </row>
    <row r="141" spans="1:16" ht="21" thickBot="1" thickTop="1">
      <c r="A141" s="193"/>
      <c r="B141" s="34" t="s">
        <v>39</v>
      </c>
      <c r="C141" s="44">
        <v>2956</v>
      </c>
      <c r="D141" s="5">
        <f aca="true" t="shared" si="48" ref="D141:N141">D140-C140</f>
        <v>1512</v>
      </c>
      <c r="E141" s="5">
        <f t="shared" si="48"/>
        <v>2222</v>
      </c>
      <c r="F141" s="5">
        <f t="shared" si="48"/>
        <v>4137</v>
      </c>
      <c r="G141" s="5">
        <f t="shared" si="48"/>
        <v>1761</v>
      </c>
      <c r="H141" s="118">
        <f t="shared" si="48"/>
        <v>1150</v>
      </c>
      <c r="I141" s="5">
        <f t="shared" si="48"/>
        <v>793</v>
      </c>
      <c r="J141" s="5">
        <f t="shared" si="48"/>
        <v>1213</v>
      </c>
      <c r="K141" s="5">
        <f t="shared" si="48"/>
        <v>1352</v>
      </c>
      <c r="L141" s="5">
        <f t="shared" si="48"/>
        <v>1509</v>
      </c>
      <c r="M141" s="5">
        <f t="shared" si="48"/>
        <v>1617</v>
      </c>
      <c r="N141" s="5">
        <f t="shared" si="48"/>
        <v>1483</v>
      </c>
      <c r="O141" s="23">
        <f>SUM(C141:N141)</f>
        <v>21705</v>
      </c>
      <c r="P141" s="196"/>
    </row>
    <row r="142" spans="1:16" ht="21" thickBot="1" thickTop="1">
      <c r="A142" s="193"/>
      <c r="B142" s="30" t="s">
        <v>40</v>
      </c>
      <c r="C142" s="46">
        <v>59664</v>
      </c>
      <c r="D142" s="42">
        <v>60584</v>
      </c>
      <c r="E142" s="42">
        <v>61656</v>
      </c>
      <c r="F142" s="42">
        <v>62986</v>
      </c>
      <c r="G142" s="42">
        <v>64144</v>
      </c>
      <c r="H142" s="126">
        <v>65318</v>
      </c>
      <c r="I142" s="42">
        <v>65410</v>
      </c>
      <c r="J142" s="42">
        <v>70411</v>
      </c>
      <c r="K142" s="42">
        <v>71990</v>
      </c>
      <c r="L142" s="42">
        <v>73367</v>
      </c>
      <c r="M142" s="42">
        <v>74919</v>
      </c>
      <c r="N142" s="42">
        <v>76100</v>
      </c>
      <c r="O142" s="23"/>
      <c r="P142" s="196"/>
    </row>
    <row r="143" spans="1:16" ht="21" thickBot="1" thickTop="1">
      <c r="A143" s="193"/>
      <c r="B143" s="32" t="s">
        <v>7</v>
      </c>
      <c r="C143" s="9">
        <f>C142-N140</f>
        <v>1470</v>
      </c>
      <c r="D143" s="51">
        <f>D142-C142</f>
        <v>920</v>
      </c>
      <c r="E143" s="51">
        <f aca="true" t="shared" si="49" ref="E143:K143">E142-D142</f>
        <v>1072</v>
      </c>
      <c r="F143" s="51">
        <f t="shared" si="49"/>
        <v>1330</v>
      </c>
      <c r="G143" s="51">
        <f t="shared" si="49"/>
        <v>1158</v>
      </c>
      <c r="H143" s="109">
        <f t="shared" si="49"/>
        <v>1174</v>
      </c>
      <c r="I143" s="51">
        <f t="shared" si="49"/>
        <v>92</v>
      </c>
      <c r="J143" s="51">
        <f t="shared" si="49"/>
        <v>5001</v>
      </c>
      <c r="K143" s="51">
        <f t="shared" si="49"/>
        <v>1579</v>
      </c>
      <c r="L143" s="51">
        <f>L142-K142</f>
        <v>1377</v>
      </c>
      <c r="M143" s="51">
        <f>M142-L142</f>
        <v>1552</v>
      </c>
      <c r="N143" s="51">
        <f>N142-M142</f>
        <v>1181</v>
      </c>
      <c r="O143" s="23">
        <f>SUM(C143:N143)</f>
        <v>17906</v>
      </c>
      <c r="P143" s="196"/>
    </row>
    <row r="144" spans="1:16" ht="20.25" thickTop="1">
      <c r="A144" s="193"/>
      <c r="B144" s="97" t="s">
        <v>77</v>
      </c>
      <c r="C144" s="6">
        <v>77918</v>
      </c>
      <c r="D144" s="5">
        <v>78897</v>
      </c>
      <c r="E144" s="5">
        <v>80642</v>
      </c>
      <c r="F144" s="5">
        <v>82556</v>
      </c>
      <c r="G144" s="5">
        <v>84421</v>
      </c>
      <c r="H144" s="118">
        <v>86107</v>
      </c>
      <c r="I144" s="5">
        <v>86754</v>
      </c>
      <c r="J144" s="5">
        <v>87532</v>
      </c>
      <c r="K144" s="5">
        <v>88336</v>
      </c>
      <c r="L144" s="5">
        <v>89055</v>
      </c>
      <c r="M144" s="5">
        <v>89774</v>
      </c>
      <c r="N144" s="5">
        <v>90750</v>
      </c>
      <c r="O144" s="23"/>
      <c r="P144" s="196"/>
    </row>
    <row r="145" spans="1:16" ht="20.25" thickBot="1">
      <c r="A145" s="193"/>
      <c r="B145" s="71" t="s">
        <v>7</v>
      </c>
      <c r="C145" s="9">
        <f>C144-N142</f>
        <v>1818</v>
      </c>
      <c r="D145" s="51">
        <f aca="true" t="shared" si="50" ref="D145:J145">D144-C144</f>
        <v>979</v>
      </c>
      <c r="E145" s="51">
        <f t="shared" si="50"/>
        <v>1745</v>
      </c>
      <c r="F145" s="51">
        <f t="shared" si="50"/>
        <v>1914</v>
      </c>
      <c r="G145" s="51">
        <f t="shared" si="50"/>
        <v>1865</v>
      </c>
      <c r="H145" s="109">
        <f t="shared" si="50"/>
        <v>1686</v>
      </c>
      <c r="I145" s="109">
        <f t="shared" si="50"/>
        <v>647</v>
      </c>
      <c r="J145" s="50">
        <f t="shared" si="50"/>
        <v>778</v>
      </c>
      <c r="K145" s="50">
        <f>K144-J144</f>
        <v>804</v>
      </c>
      <c r="L145" s="50">
        <f>L144-K144</f>
        <v>719</v>
      </c>
      <c r="M145" s="50">
        <f>M144-L144</f>
        <v>719</v>
      </c>
      <c r="N145" s="50">
        <f>N144-M144</f>
        <v>976</v>
      </c>
      <c r="O145" s="45">
        <f>SUM(C145:N145)</f>
        <v>14650</v>
      </c>
      <c r="P145" s="196"/>
    </row>
    <row r="146" spans="1:16" ht="20.25" thickTop="1">
      <c r="A146" s="193"/>
      <c r="B146" s="97" t="s">
        <v>98</v>
      </c>
      <c r="C146" s="46">
        <f>N144+C147</f>
        <v>91320</v>
      </c>
      <c r="D146" s="5">
        <f aca="true" t="shared" si="51" ref="D146:N146">C146+D147</f>
        <v>91890</v>
      </c>
      <c r="E146" s="5">
        <f t="shared" si="51"/>
        <v>93289</v>
      </c>
      <c r="F146" s="5">
        <f t="shared" si="51"/>
        <v>94688</v>
      </c>
      <c r="G146" s="5">
        <f t="shared" si="51"/>
        <v>96785</v>
      </c>
      <c r="H146" s="5">
        <f t="shared" si="51"/>
        <v>98662</v>
      </c>
      <c r="I146" s="5">
        <f t="shared" si="51"/>
        <v>99788</v>
      </c>
      <c r="J146" s="5">
        <f t="shared" si="51"/>
        <v>100790</v>
      </c>
      <c r="K146" s="5">
        <f t="shared" si="51"/>
        <v>102240</v>
      </c>
      <c r="L146" s="5">
        <f t="shared" si="51"/>
        <v>103659</v>
      </c>
      <c r="M146" s="5">
        <f t="shared" si="51"/>
        <v>105300</v>
      </c>
      <c r="N146" s="5">
        <f t="shared" si="51"/>
        <v>106621</v>
      </c>
      <c r="O146" s="45"/>
      <c r="P146" s="196"/>
    </row>
    <row r="147" spans="1:16" ht="20.25" thickBot="1">
      <c r="A147" s="193"/>
      <c r="B147" s="71" t="s">
        <v>7</v>
      </c>
      <c r="C147" s="46">
        <v>570</v>
      </c>
      <c r="D147" s="5">
        <v>570</v>
      </c>
      <c r="E147" s="5">
        <v>1399</v>
      </c>
      <c r="F147" s="5">
        <v>1399</v>
      </c>
      <c r="G147" s="5">
        <v>2097</v>
      </c>
      <c r="H147" s="118">
        <v>1877</v>
      </c>
      <c r="I147" s="118">
        <v>1126</v>
      </c>
      <c r="J147" s="118">
        <v>1002</v>
      </c>
      <c r="K147" s="118">
        <v>1450</v>
      </c>
      <c r="L147" s="118">
        <v>1419</v>
      </c>
      <c r="M147" s="50">
        <v>1641</v>
      </c>
      <c r="N147" s="50">
        <v>1321</v>
      </c>
      <c r="O147" s="45">
        <f>SUM(C147:N147)</f>
        <v>15871</v>
      </c>
      <c r="P147" s="196"/>
    </row>
    <row r="148" spans="1:16" ht="20.25" thickTop="1">
      <c r="A148" s="193"/>
      <c r="B148" s="97" t="s">
        <v>108</v>
      </c>
      <c r="C148" s="46">
        <f>N146+C149</f>
        <v>108105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118"/>
      <c r="N148" s="118"/>
      <c r="O148" s="23"/>
      <c r="P148" s="196"/>
    </row>
    <row r="149" spans="1:16" ht="20.25" thickBot="1">
      <c r="A149" s="194"/>
      <c r="B149" s="71" t="s">
        <v>7</v>
      </c>
      <c r="C149" s="105">
        <v>1484</v>
      </c>
      <c r="D149" s="10"/>
      <c r="E149" s="10"/>
      <c r="F149" s="10"/>
      <c r="G149" s="10"/>
      <c r="H149" s="108"/>
      <c r="I149" s="108"/>
      <c r="J149" s="108"/>
      <c r="K149" s="108"/>
      <c r="L149" s="108"/>
      <c r="M149" s="108"/>
      <c r="N149" s="108"/>
      <c r="O149" s="2"/>
      <c r="P149" s="197"/>
    </row>
    <row r="150" spans="1:16" ht="21" thickBot="1" thickTop="1">
      <c r="A150" s="192" t="s">
        <v>22</v>
      </c>
      <c r="B150" s="29" t="s">
        <v>3</v>
      </c>
      <c r="C150" s="12"/>
      <c r="D150" s="11"/>
      <c r="E150" s="11"/>
      <c r="F150" s="11"/>
      <c r="G150" s="11"/>
      <c r="H150" s="127"/>
      <c r="I150" s="11"/>
      <c r="J150" s="11"/>
      <c r="K150" s="11">
        <v>1146</v>
      </c>
      <c r="L150" s="11">
        <v>1146</v>
      </c>
      <c r="M150" s="11">
        <v>1677</v>
      </c>
      <c r="N150" s="11">
        <v>2083</v>
      </c>
      <c r="O150" s="18"/>
      <c r="P150" s="195" t="s">
        <v>22</v>
      </c>
    </row>
    <row r="151" spans="1:16" ht="21" thickBot="1" thickTop="1">
      <c r="A151" s="193"/>
      <c r="B151" s="30" t="s">
        <v>7</v>
      </c>
      <c r="C151" s="6"/>
      <c r="D151" s="1"/>
      <c r="E151" s="1"/>
      <c r="F151" s="1"/>
      <c r="G151" s="1"/>
      <c r="H151" s="118"/>
      <c r="I151" s="1"/>
      <c r="J151" s="1"/>
      <c r="K151" s="3">
        <v>0</v>
      </c>
      <c r="L151" s="1">
        <v>0</v>
      </c>
      <c r="M151" s="5">
        <f>M150-L150</f>
        <v>531</v>
      </c>
      <c r="N151" s="3">
        <v>406</v>
      </c>
      <c r="O151" s="23">
        <f>SUM(C151:N151)</f>
        <v>937</v>
      </c>
      <c r="P151" s="196"/>
    </row>
    <row r="152" spans="1:16" ht="21" thickBot="1" thickTop="1">
      <c r="A152" s="193"/>
      <c r="B152" s="31" t="s">
        <v>13</v>
      </c>
      <c r="C152" s="6">
        <v>2323</v>
      </c>
      <c r="D152" s="1">
        <v>2540</v>
      </c>
      <c r="E152" s="1">
        <v>2839</v>
      </c>
      <c r="F152" s="1">
        <v>3136</v>
      </c>
      <c r="G152" s="1">
        <v>3378</v>
      </c>
      <c r="H152" s="118">
        <v>3826</v>
      </c>
      <c r="I152" s="1">
        <v>4032</v>
      </c>
      <c r="J152" s="1">
        <v>4453</v>
      </c>
      <c r="K152" s="1">
        <v>4846</v>
      </c>
      <c r="L152" s="1">
        <v>5184</v>
      </c>
      <c r="M152" s="1">
        <v>5648</v>
      </c>
      <c r="N152" s="1">
        <v>6080</v>
      </c>
      <c r="O152" s="23"/>
      <c r="P152" s="196"/>
    </row>
    <row r="153" spans="1:16" ht="21" thickBot="1" thickTop="1">
      <c r="A153" s="193"/>
      <c r="B153" s="30" t="s">
        <v>7</v>
      </c>
      <c r="C153" s="6">
        <v>240</v>
      </c>
      <c r="D153" s="5">
        <f>D152-C152</f>
        <v>217</v>
      </c>
      <c r="E153" s="5">
        <f aca="true" t="shared" si="52" ref="E153:N153">E152-D152</f>
        <v>299</v>
      </c>
      <c r="F153" s="5">
        <f t="shared" si="52"/>
        <v>297</v>
      </c>
      <c r="G153" s="5">
        <f t="shared" si="52"/>
        <v>242</v>
      </c>
      <c r="H153" s="118">
        <f t="shared" si="52"/>
        <v>448</v>
      </c>
      <c r="I153" s="5">
        <f t="shared" si="52"/>
        <v>206</v>
      </c>
      <c r="J153" s="5">
        <f t="shared" si="52"/>
        <v>421</v>
      </c>
      <c r="K153" s="5">
        <f t="shared" si="52"/>
        <v>393</v>
      </c>
      <c r="L153" s="5">
        <f t="shared" si="52"/>
        <v>338</v>
      </c>
      <c r="M153" s="5">
        <f t="shared" si="52"/>
        <v>464</v>
      </c>
      <c r="N153" s="5">
        <f t="shared" si="52"/>
        <v>432</v>
      </c>
      <c r="O153" s="23">
        <f>SUM(C153:N153)</f>
        <v>3997</v>
      </c>
      <c r="P153" s="196"/>
    </row>
    <row r="154" spans="1:16" ht="21" thickBot="1" thickTop="1">
      <c r="A154" s="193"/>
      <c r="B154" s="33" t="s">
        <v>38</v>
      </c>
      <c r="C154" s="6">
        <v>6409</v>
      </c>
      <c r="D154" s="5">
        <v>6645</v>
      </c>
      <c r="E154" s="5">
        <v>7004</v>
      </c>
      <c r="F154" s="5">
        <v>7504</v>
      </c>
      <c r="G154" s="5">
        <v>7981</v>
      </c>
      <c r="H154" s="118">
        <v>8411</v>
      </c>
      <c r="I154" s="5">
        <v>8644</v>
      </c>
      <c r="J154" s="5">
        <v>9041</v>
      </c>
      <c r="K154" s="5">
        <v>9465</v>
      </c>
      <c r="L154" s="5">
        <v>9897</v>
      </c>
      <c r="M154" s="5">
        <v>10353</v>
      </c>
      <c r="N154" s="5">
        <v>10771</v>
      </c>
      <c r="O154" s="23"/>
      <c r="P154" s="196"/>
    </row>
    <row r="155" spans="1:16" ht="21" thickBot="1" thickTop="1">
      <c r="A155" s="193"/>
      <c r="B155" s="34" t="s">
        <v>39</v>
      </c>
      <c r="C155" s="44">
        <f>C154-N152</f>
        <v>329</v>
      </c>
      <c r="D155" s="5">
        <f aca="true" t="shared" si="53" ref="D155:N155">D154-C154</f>
        <v>236</v>
      </c>
      <c r="E155" s="5">
        <f t="shared" si="53"/>
        <v>359</v>
      </c>
      <c r="F155" s="5">
        <f t="shared" si="53"/>
        <v>500</v>
      </c>
      <c r="G155" s="5">
        <f t="shared" si="53"/>
        <v>477</v>
      </c>
      <c r="H155" s="118">
        <f t="shared" si="53"/>
        <v>430</v>
      </c>
      <c r="I155" s="5">
        <f t="shared" si="53"/>
        <v>233</v>
      </c>
      <c r="J155" s="5">
        <f t="shared" si="53"/>
        <v>397</v>
      </c>
      <c r="K155" s="5">
        <f t="shared" si="53"/>
        <v>424</v>
      </c>
      <c r="L155" s="5">
        <f t="shared" si="53"/>
        <v>432</v>
      </c>
      <c r="M155" s="5">
        <f t="shared" si="53"/>
        <v>456</v>
      </c>
      <c r="N155" s="5">
        <f t="shared" si="53"/>
        <v>418</v>
      </c>
      <c r="O155" s="23">
        <f>SUM(C155:N155)</f>
        <v>4691</v>
      </c>
      <c r="P155" s="196"/>
    </row>
    <row r="156" spans="1:16" ht="21" thickBot="1" thickTop="1">
      <c r="A156" s="193"/>
      <c r="B156" s="30" t="s">
        <v>40</v>
      </c>
      <c r="C156" s="46">
        <v>10922</v>
      </c>
      <c r="D156" s="42">
        <v>11404</v>
      </c>
      <c r="E156" s="42">
        <v>11852</v>
      </c>
      <c r="F156" s="42">
        <v>12281</v>
      </c>
      <c r="G156" s="42">
        <v>12633</v>
      </c>
      <c r="H156" s="126">
        <v>13023</v>
      </c>
      <c r="I156" s="42">
        <v>13310</v>
      </c>
      <c r="J156" s="42">
        <v>13599</v>
      </c>
      <c r="K156" s="42">
        <v>13923</v>
      </c>
      <c r="L156" s="42">
        <v>14381</v>
      </c>
      <c r="M156" s="42">
        <v>14655</v>
      </c>
      <c r="N156" s="42">
        <v>14905</v>
      </c>
      <c r="O156" s="23"/>
      <c r="P156" s="196"/>
    </row>
    <row r="157" spans="1:16" ht="21" thickBot="1" thickTop="1">
      <c r="A157" s="193"/>
      <c r="B157" s="32" t="s">
        <v>7</v>
      </c>
      <c r="C157" s="9">
        <f>C156-N154</f>
        <v>151</v>
      </c>
      <c r="D157" s="51">
        <f aca="true" t="shared" si="54" ref="D157:K157">D156-C156</f>
        <v>482</v>
      </c>
      <c r="E157" s="51">
        <f t="shared" si="54"/>
        <v>448</v>
      </c>
      <c r="F157" s="51">
        <f t="shared" si="54"/>
        <v>429</v>
      </c>
      <c r="G157" s="51">
        <f t="shared" si="54"/>
        <v>352</v>
      </c>
      <c r="H157" s="109">
        <f t="shared" si="54"/>
        <v>390</v>
      </c>
      <c r="I157" s="51">
        <f t="shared" si="54"/>
        <v>287</v>
      </c>
      <c r="J157" s="51">
        <f t="shared" si="54"/>
        <v>289</v>
      </c>
      <c r="K157" s="51">
        <f t="shared" si="54"/>
        <v>324</v>
      </c>
      <c r="L157" s="51">
        <f>L156-K156</f>
        <v>458</v>
      </c>
      <c r="M157" s="51">
        <f>M156-L156</f>
        <v>274</v>
      </c>
      <c r="N157" s="51">
        <f>N156-M156</f>
        <v>250</v>
      </c>
      <c r="O157" s="23">
        <f>SUM(C157:N157)</f>
        <v>4134</v>
      </c>
      <c r="P157" s="196"/>
    </row>
    <row r="158" spans="1:16" ht="20.25" thickTop="1">
      <c r="A158" s="193"/>
      <c r="B158" s="97" t="s">
        <v>77</v>
      </c>
      <c r="C158" s="6">
        <v>15167</v>
      </c>
      <c r="D158" s="5">
        <v>15308</v>
      </c>
      <c r="E158" s="5">
        <v>15592</v>
      </c>
      <c r="F158" s="5">
        <v>15869</v>
      </c>
      <c r="G158" s="5">
        <v>16165</v>
      </c>
      <c r="H158" s="118">
        <v>16467</v>
      </c>
      <c r="I158" s="5">
        <v>16710</v>
      </c>
      <c r="J158" s="5">
        <v>16923</v>
      </c>
      <c r="K158" s="5">
        <v>17220</v>
      </c>
      <c r="L158" s="5">
        <v>17554</v>
      </c>
      <c r="M158" s="5">
        <v>17888</v>
      </c>
      <c r="N158" s="5">
        <v>18339</v>
      </c>
      <c r="O158" s="23"/>
      <c r="P158" s="196"/>
    </row>
    <row r="159" spans="1:16" ht="20.25" thickBot="1">
      <c r="A159" s="193"/>
      <c r="B159" s="71" t="s">
        <v>7</v>
      </c>
      <c r="C159" s="9">
        <f>C158-N156</f>
        <v>262</v>
      </c>
      <c r="D159" s="51">
        <f aca="true" t="shared" si="55" ref="D159:J159">D158-C158</f>
        <v>141</v>
      </c>
      <c r="E159" s="51">
        <f t="shared" si="55"/>
        <v>284</v>
      </c>
      <c r="F159" s="51">
        <f t="shared" si="55"/>
        <v>277</v>
      </c>
      <c r="G159" s="51">
        <f t="shared" si="55"/>
        <v>296</v>
      </c>
      <c r="H159" s="109">
        <f t="shared" si="55"/>
        <v>302</v>
      </c>
      <c r="I159" s="50">
        <f t="shared" si="55"/>
        <v>243</v>
      </c>
      <c r="J159" s="50">
        <f t="shared" si="55"/>
        <v>213</v>
      </c>
      <c r="K159" s="50">
        <f>K158-J158</f>
        <v>297</v>
      </c>
      <c r="L159" s="50">
        <f>L158-K158</f>
        <v>334</v>
      </c>
      <c r="M159" s="50">
        <f>M158-L158</f>
        <v>334</v>
      </c>
      <c r="N159" s="50">
        <f>N158-M158</f>
        <v>451</v>
      </c>
      <c r="O159" s="45">
        <f>SUM(C159:N159)</f>
        <v>3434</v>
      </c>
      <c r="P159" s="196"/>
    </row>
    <row r="160" spans="1:16" ht="20.25" thickTop="1">
      <c r="A160" s="193"/>
      <c r="B160" s="97" t="s">
        <v>98</v>
      </c>
      <c r="C160" s="46">
        <f>N158+C161</f>
        <v>18543</v>
      </c>
      <c r="D160" s="5">
        <f aca="true" t="shared" si="56" ref="D160:N160">C160+D161</f>
        <v>18747</v>
      </c>
      <c r="E160" s="5">
        <f t="shared" si="56"/>
        <v>19187</v>
      </c>
      <c r="F160" s="5">
        <f t="shared" si="56"/>
        <v>19627</v>
      </c>
      <c r="G160" s="5">
        <f t="shared" si="56"/>
        <v>21590</v>
      </c>
      <c r="H160" s="5">
        <f t="shared" si="56"/>
        <v>22900</v>
      </c>
      <c r="I160" s="5">
        <f t="shared" si="56"/>
        <v>23310</v>
      </c>
      <c r="J160" s="5">
        <f t="shared" si="56"/>
        <v>23625</v>
      </c>
      <c r="K160" s="5">
        <f t="shared" si="56"/>
        <v>23947</v>
      </c>
      <c r="L160" s="5">
        <f t="shared" si="56"/>
        <v>24421</v>
      </c>
      <c r="M160" s="5">
        <f t="shared" si="56"/>
        <v>25006</v>
      </c>
      <c r="N160" s="5">
        <f t="shared" si="56"/>
        <v>25411</v>
      </c>
      <c r="O160" s="45"/>
      <c r="P160" s="196"/>
    </row>
    <row r="161" spans="1:16" ht="20.25" thickBot="1">
      <c r="A161" s="193"/>
      <c r="B161" s="71" t="s">
        <v>7</v>
      </c>
      <c r="C161" s="46">
        <v>204</v>
      </c>
      <c r="D161" s="5">
        <v>204</v>
      </c>
      <c r="E161" s="5">
        <v>440</v>
      </c>
      <c r="F161" s="5">
        <v>440</v>
      </c>
      <c r="G161" s="5">
        <v>1963</v>
      </c>
      <c r="H161" s="118">
        <v>1310</v>
      </c>
      <c r="I161" s="118">
        <v>410</v>
      </c>
      <c r="J161" s="118">
        <v>315</v>
      </c>
      <c r="K161" s="118">
        <v>322</v>
      </c>
      <c r="L161" s="118">
        <v>474</v>
      </c>
      <c r="M161" s="50">
        <v>585</v>
      </c>
      <c r="N161" s="50">
        <v>405</v>
      </c>
      <c r="O161" s="45">
        <f>SUM(C161:N161)</f>
        <v>7072</v>
      </c>
      <c r="P161" s="196"/>
    </row>
    <row r="162" spans="1:16" ht="20.25" thickTop="1">
      <c r="A162" s="193"/>
      <c r="B162" s="97" t="s">
        <v>108</v>
      </c>
      <c r="C162" s="46">
        <f>N160+C163</f>
        <v>25788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118"/>
      <c r="N162" s="118"/>
      <c r="O162" s="23"/>
      <c r="P162" s="196"/>
    </row>
    <row r="163" spans="1:16" ht="20.25" thickBot="1">
      <c r="A163" s="194"/>
      <c r="B163" s="71" t="s">
        <v>7</v>
      </c>
      <c r="C163" s="105">
        <v>377</v>
      </c>
      <c r="D163" s="10"/>
      <c r="E163" s="10"/>
      <c r="F163" s="10"/>
      <c r="G163" s="10"/>
      <c r="H163" s="108"/>
      <c r="I163" s="108"/>
      <c r="J163" s="108"/>
      <c r="K163" s="108"/>
      <c r="L163" s="108"/>
      <c r="M163" s="108"/>
      <c r="N163" s="108"/>
      <c r="O163" s="2"/>
      <c r="P163" s="197"/>
    </row>
    <row r="164" spans="1:16" ht="21" thickBot="1" thickTop="1">
      <c r="A164" s="192" t="s">
        <v>23</v>
      </c>
      <c r="B164" s="29" t="s">
        <v>3</v>
      </c>
      <c r="C164" s="12"/>
      <c r="D164" s="11"/>
      <c r="E164" s="11"/>
      <c r="F164" s="11"/>
      <c r="G164" s="11"/>
      <c r="H164" s="127"/>
      <c r="I164" s="11"/>
      <c r="J164" s="11"/>
      <c r="K164" s="11">
        <v>487</v>
      </c>
      <c r="L164" s="11">
        <v>487</v>
      </c>
      <c r="M164" s="11">
        <v>716</v>
      </c>
      <c r="N164" s="11">
        <v>887</v>
      </c>
      <c r="O164" s="18"/>
      <c r="P164" s="195" t="s">
        <v>23</v>
      </c>
    </row>
    <row r="165" spans="1:16" ht="21" thickBot="1" thickTop="1">
      <c r="A165" s="193"/>
      <c r="B165" s="30" t="s">
        <v>7</v>
      </c>
      <c r="C165" s="6"/>
      <c r="D165" s="1"/>
      <c r="E165" s="1"/>
      <c r="F165" s="1"/>
      <c r="G165" s="1"/>
      <c r="H165" s="118"/>
      <c r="I165" s="1"/>
      <c r="J165" s="1"/>
      <c r="K165" s="25">
        <v>0</v>
      </c>
      <c r="L165" s="1">
        <v>0</v>
      </c>
      <c r="M165" s="5">
        <f>M164-L164</f>
        <v>229</v>
      </c>
      <c r="N165" s="25">
        <v>171</v>
      </c>
      <c r="O165" s="23">
        <f>SUM(C165:N165)</f>
        <v>400</v>
      </c>
      <c r="P165" s="196"/>
    </row>
    <row r="166" spans="1:16" ht="21" thickBot="1" thickTop="1">
      <c r="A166" s="193"/>
      <c r="B166" s="31" t="s">
        <v>13</v>
      </c>
      <c r="C166" s="6">
        <v>1048</v>
      </c>
      <c r="D166" s="1">
        <v>1090</v>
      </c>
      <c r="E166" s="1">
        <v>1213</v>
      </c>
      <c r="F166" s="1">
        <v>1524</v>
      </c>
      <c r="G166" s="1">
        <v>1712</v>
      </c>
      <c r="H166" s="118">
        <v>1859</v>
      </c>
      <c r="I166" s="1">
        <v>1958</v>
      </c>
      <c r="J166" s="1">
        <v>1992</v>
      </c>
      <c r="K166" s="1">
        <v>2217</v>
      </c>
      <c r="L166" s="1">
        <v>2428</v>
      </c>
      <c r="M166" s="1">
        <v>2619</v>
      </c>
      <c r="N166" s="1">
        <v>2829</v>
      </c>
      <c r="O166" s="23"/>
      <c r="P166" s="196"/>
    </row>
    <row r="167" spans="1:16" ht="21" thickBot="1" thickTop="1">
      <c r="A167" s="193"/>
      <c r="B167" s="30" t="s">
        <v>7</v>
      </c>
      <c r="C167" s="6">
        <v>161</v>
      </c>
      <c r="D167" s="5">
        <f aca="true" t="shared" si="57" ref="D167:N167">D166-C166</f>
        <v>42</v>
      </c>
      <c r="E167" s="5">
        <f t="shared" si="57"/>
        <v>123</v>
      </c>
      <c r="F167" s="5">
        <f t="shared" si="57"/>
        <v>311</v>
      </c>
      <c r="G167" s="5">
        <f t="shared" si="57"/>
        <v>188</v>
      </c>
      <c r="H167" s="118">
        <f t="shared" si="57"/>
        <v>147</v>
      </c>
      <c r="I167" s="5">
        <f t="shared" si="57"/>
        <v>99</v>
      </c>
      <c r="J167" s="5">
        <f t="shared" si="57"/>
        <v>34</v>
      </c>
      <c r="K167" s="5">
        <f t="shared" si="57"/>
        <v>225</v>
      </c>
      <c r="L167" s="5">
        <f t="shared" si="57"/>
        <v>211</v>
      </c>
      <c r="M167" s="5">
        <f t="shared" si="57"/>
        <v>191</v>
      </c>
      <c r="N167" s="5">
        <f t="shared" si="57"/>
        <v>210</v>
      </c>
      <c r="O167" s="23">
        <f>SUM(C167:N167)</f>
        <v>1942</v>
      </c>
      <c r="P167" s="196"/>
    </row>
    <row r="168" spans="1:16" ht="21" thickBot="1" thickTop="1">
      <c r="A168" s="193"/>
      <c r="B168" s="33" t="s">
        <v>38</v>
      </c>
      <c r="C168" s="6">
        <v>3050</v>
      </c>
      <c r="D168" s="5">
        <v>3271</v>
      </c>
      <c r="E168" s="5">
        <v>3430</v>
      </c>
      <c r="F168" s="5">
        <v>3606</v>
      </c>
      <c r="G168" s="5">
        <v>3801</v>
      </c>
      <c r="H168" s="118">
        <v>3977</v>
      </c>
      <c r="I168" s="5">
        <v>4067</v>
      </c>
      <c r="J168" s="5">
        <v>4238</v>
      </c>
      <c r="K168" s="5">
        <v>4386</v>
      </c>
      <c r="L168" s="5">
        <v>4538</v>
      </c>
      <c r="M168" s="5">
        <v>4651</v>
      </c>
      <c r="N168" s="5">
        <v>4793</v>
      </c>
      <c r="O168" s="23"/>
      <c r="P168" s="196"/>
    </row>
    <row r="169" spans="1:16" ht="21" thickBot="1" thickTop="1">
      <c r="A169" s="193"/>
      <c r="B169" s="34" t="s">
        <v>39</v>
      </c>
      <c r="C169" s="44">
        <v>221</v>
      </c>
      <c r="D169" s="5">
        <f aca="true" t="shared" si="58" ref="D169:J169">D168-C168</f>
        <v>221</v>
      </c>
      <c r="E169" s="5">
        <f t="shared" si="58"/>
        <v>159</v>
      </c>
      <c r="F169" s="5">
        <f t="shared" si="58"/>
        <v>176</v>
      </c>
      <c r="G169" s="5">
        <f t="shared" si="58"/>
        <v>195</v>
      </c>
      <c r="H169" s="118">
        <f t="shared" si="58"/>
        <v>176</v>
      </c>
      <c r="I169" s="5">
        <f t="shared" si="58"/>
        <v>90</v>
      </c>
      <c r="J169" s="5">
        <f t="shared" si="58"/>
        <v>171</v>
      </c>
      <c r="K169" s="5">
        <f>K168-J168</f>
        <v>148</v>
      </c>
      <c r="L169" s="5">
        <f>L168-K168</f>
        <v>152</v>
      </c>
      <c r="M169" s="5">
        <f>M168-L168</f>
        <v>113</v>
      </c>
      <c r="N169" s="5">
        <f>N168-M168</f>
        <v>142</v>
      </c>
      <c r="O169" s="23">
        <f>SUM(C169:N169)</f>
        <v>1964</v>
      </c>
      <c r="P169" s="196"/>
    </row>
    <row r="170" spans="1:16" ht="21" thickBot="1" thickTop="1">
      <c r="A170" s="193"/>
      <c r="B170" s="30" t="s">
        <v>40</v>
      </c>
      <c r="C170" s="46">
        <v>4907</v>
      </c>
      <c r="D170" s="42">
        <v>4997</v>
      </c>
      <c r="E170" s="42">
        <v>5145</v>
      </c>
      <c r="F170" s="42">
        <v>5250</v>
      </c>
      <c r="G170" s="42">
        <v>5383</v>
      </c>
      <c r="H170" s="126">
        <v>5522</v>
      </c>
      <c r="I170" s="42">
        <v>5730</v>
      </c>
      <c r="J170" s="42">
        <v>5922</v>
      </c>
      <c r="K170" s="42">
        <v>6084</v>
      </c>
      <c r="L170" s="42">
        <v>6279</v>
      </c>
      <c r="M170" s="42">
        <v>6462</v>
      </c>
      <c r="N170" s="42">
        <v>6608</v>
      </c>
      <c r="O170" s="37"/>
      <c r="P170" s="196"/>
    </row>
    <row r="171" spans="1:16" ht="21" thickBot="1" thickTop="1">
      <c r="A171" s="193"/>
      <c r="B171" s="32" t="s">
        <v>7</v>
      </c>
      <c r="C171" s="69">
        <f>C170-N168</f>
        <v>114</v>
      </c>
      <c r="D171" s="42">
        <f>D170-C170</f>
        <v>90</v>
      </c>
      <c r="E171" s="42">
        <f aca="true" t="shared" si="59" ref="E171:K171">E170-D170</f>
        <v>148</v>
      </c>
      <c r="F171" s="42">
        <f t="shared" si="59"/>
        <v>105</v>
      </c>
      <c r="G171" s="42">
        <f t="shared" si="59"/>
        <v>133</v>
      </c>
      <c r="H171" s="126">
        <f t="shared" si="59"/>
        <v>139</v>
      </c>
      <c r="I171" s="42">
        <f t="shared" si="59"/>
        <v>208</v>
      </c>
      <c r="J171" s="42">
        <f t="shared" si="59"/>
        <v>192</v>
      </c>
      <c r="K171" s="42">
        <f t="shared" si="59"/>
        <v>162</v>
      </c>
      <c r="L171" s="42">
        <f>L170-K170</f>
        <v>195</v>
      </c>
      <c r="M171" s="42">
        <f>M170-L170</f>
        <v>183</v>
      </c>
      <c r="N171" s="42">
        <f>N170-M170</f>
        <v>146</v>
      </c>
      <c r="O171" s="23">
        <f>SUM(C171:N171)</f>
        <v>1815</v>
      </c>
      <c r="P171" s="196"/>
    </row>
    <row r="172" spans="1:16" ht="20.25" thickTop="1">
      <c r="A172" s="193"/>
      <c r="B172" s="97" t="s">
        <v>77</v>
      </c>
      <c r="C172" s="46">
        <v>6740</v>
      </c>
      <c r="D172" s="5">
        <v>6810</v>
      </c>
      <c r="E172" s="5">
        <v>6987</v>
      </c>
      <c r="F172" s="5">
        <v>7158</v>
      </c>
      <c r="G172" s="5">
        <v>7352</v>
      </c>
      <c r="H172" s="118">
        <v>7524</v>
      </c>
      <c r="I172" s="5">
        <v>7651</v>
      </c>
      <c r="J172" s="5">
        <v>7712</v>
      </c>
      <c r="K172" s="5">
        <v>7878</v>
      </c>
      <c r="L172" s="5">
        <v>8087</v>
      </c>
      <c r="M172" s="5">
        <v>8295</v>
      </c>
      <c r="N172" s="5">
        <v>8549</v>
      </c>
      <c r="O172" s="23"/>
      <c r="P172" s="196"/>
    </row>
    <row r="173" spans="1:16" ht="20.25" thickBot="1">
      <c r="A173" s="193"/>
      <c r="B173" s="71" t="s">
        <v>7</v>
      </c>
      <c r="C173" s="9">
        <f>C172-N170</f>
        <v>132</v>
      </c>
      <c r="D173" s="51">
        <f aca="true" t="shared" si="60" ref="D173:J173">D172-C172</f>
        <v>70</v>
      </c>
      <c r="E173" s="51">
        <f t="shared" si="60"/>
        <v>177</v>
      </c>
      <c r="F173" s="51">
        <f t="shared" si="60"/>
        <v>171</v>
      </c>
      <c r="G173" s="51">
        <f t="shared" si="60"/>
        <v>194</v>
      </c>
      <c r="H173" s="109">
        <f t="shared" si="60"/>
        <v>172</v>
      </c>
      <c r="I173" s="50">
        <f t="shared" si="60"/>
        <v>127</v>
      </c>
      <c r="J173" s="50">
        <f t="shared" si="60"/>
        <v>61</v>
      </c>
      <c r="K173" s="50">
        <f>K172-J172</f>
        <v>166</v>
      </c>
      <c r="L173" s="50">
        <f>L172-K172</f>
        <v>209</v>
      </c>
      <c r="M173" s="50">
        <f>M172-L172</f>
        <v>208</v>
      </c>
      <c r="N173" s="50">
        <f>N172-M172</f>
        <v>254</v>
      </c>
      <c r="O173" s="45">
        <f>SUM(C173:N173)</f>
        <v>1941</v>
      </c>
      <c r="P173" s="196"/>
    </row>
    <row r="174" spans="1:16" ht="20.25" thickTop="1">
      <c r="A174" s="193"/>
      <c r="B174" s="97" t="s">
        <v>98</v>
      </c>
      <c r="C174" s="46">
        <f>N172+C175</f>
        <v>8646</v>
      </c>
      <c r="D174" s="5">
        <f aca="true" t="shared" si="61" ref="D174:N174">C174+D175</f>
        <v>8743</v>
      </c>
      <c r="E174" s="5">
        <f t="shared" si="61"/>
        <v>8891</v>
      </c>
      <c r="F174" s="5">
        <f t="shared" si="61"/>
        <v>9039</v>
      </c>
      <c r="G174" s="5">
        <f t="shared" si="61"/>
        <v>9295</v>
      </c>
      <c r="H174" s="5">
        <f t="shared" si="61"/>
        <v>9446</v>
      </c>
      <c r="I174" s="5">
        <f t="shared" si="61"/>
        <v>9531</v>
      </c>
      <c r="J174" s="5">
        <f t="shared" si="61"/>
        <v>9607</v>
      </c>
      <c r="K174" s="5">
        <f t="shared" si="61"/>
        <v>9657</v>
      </c>
      <c r="L174" s="5">
        <f t="shared" si="61"/>
        <v>9961</v>
      </c>
      <c r="M174" s="5">
        <f t="shared" si="61"/>
        <v>10519</v>
      </c>
      <c r="N174" s="5">
        <f t="shared" si="61"/>
        <v>10706</v>
      </c>
      <c r="O174" s="45"/>
      <c r="P174" s="196"/>
    </row>
    <row r="175" spans="1:16" ht="20.25" thickBot="1">
      <c r="A175" s="193"/>
      <c r="B175" s="71" t="s">
        <v>7</v>
      </c>
      <c r="C175" s="46">
        <v>97</v>
      </c>
      <c r="D175" s="5">
        <v>97</v>
      </c>
      <c r="E175" s="5">
        <v>148</v>
      </c>
      <c r="F175" s="5">
        <v>148</v>
      </c>
      <c r="G175" s="5">
        <v>256</v>
      </c>
      <c r="H175" s="118">
        <v>151</v>
      </c>
      <c r="I175" s="118">
        <v>85</v>
      </c>
      <c r="J175" s="118">
        <v>76</v>
      </c>
      <c r="K175" s="118">
        <v>50</v>
      </c>
      <c r="L175" s="118">
        <v>304</v>
      </c>
      <c r="M175" s="50">
        <v>558</v>
      </c>
      <c r="N175" s="50">
        <v>187</v>
      </c>
      <c r="O175" s="45">
        <f>SUM(C175:N175)</f>
        <v>2157</v>
      </c>
      <c r="P175" s="196"/>
    </row>
    <row r="176" spans="1:16" ht="20.25" thickTop="1">
      <c r="A176" s="193"/>
      <c r="B176" s="97" t="s">
        <v>108</v>
      </c>
      <c r="C176" s="46">
        <f>N174+C177</f>
        <v>10853</v>
      </c>
      <c r="D176" s="42"/>
      <c r="E176" s="42"/>
      <c r="F176" s="42"/>
      <c r="G176" s="42"/>
      <c r="H176" s="42"/>
      <c r="I176" s="42"/>
      <c r="J176" s="42"/>
      <c r="K176" s="42"/>
      <c r="L176" s="42"/>
      <c r="M176" s="118"/>
      <c r="N176" s="118"/>
      <c r="O176" s="23"/>
      <c r="P176" s="196"/>
    </row>
    <row r="177" spans="1:16" ht="20.25" thickBot="1">
      <c r="A177" s="194"/>
      <c r="B177" s="71" t="s">
        <v>7</v>
      </c>
      <c r="C177" s="105">
        <v>147</v>
      </c>
      <c r="D177" s="10"/>
      <c r="E177" s="10"/>
      <c r="F177" s="10"/>
      <c r="G177" s="10"/>
      <c r="H177" s="108"/>
      <c r="I177" s="108"/>
      <c r="J177" s="108"/>
      <c r="K177" s="108"/>
      <c r="L177" s="108"/>
      <c r="M177" s="108"/>
      <c r="N177" s="108"/>
      <c r="O177" s="2"/>
      <c r="P177" s="197"/>
    </row>
    <row r="178" spans="1:16" ht="21" thickBot="1" thickTop="1">
      <c r="A178" s="192" t="s">
        <v>5</v>
      </c>
      <c r="B178" s="29" t="s">
        <v>3</v>
      </c>
      <c r="C178" s="12"/>
      <c r="D178" s="11"/>
      <c r="E178" s="11"/>
      <c r="F178" s="11"/>
      <c r="G178" s="11"/>
      <c r="H178" s="127"/>
      <c r="I178" s="11"/>
      <c r="J178" s="11"/>
      <c r="K178" s="11">
        <v>1112</v>
      </c>
      <c r="L178" s="11">
        <v>1112</v>
      </c>
      <c r="M178" s="11">
        <v>1826</v>
      </c>
      <c r="N178" s="11">
        <v>2454</v>
      </c>
      <c r="O178" s="18"/>
      <c r="P178" s="195" t="s">
        <v>5</v>
      </c>
    </row>
    <row r="179" spans="1:16" ht="21" thickBot="1" thickTop="1">
      <c r="A179" s="193"/>
      <c r="B179" s="30" t="s">
        <v>7</v>
      </c>
      <c r="C179" s="6"/>
      <c r="D179" s="1"/>
      <c r="E179" s="1"/>
      <c r="F179" s="1"/>
      <c r="G179" s="1"/>
      <c r="H179" s="118"/>
      <c r="I179" s="1"/>
      <c r="J179" s="1"/>
      <c r="K179" s="3">
        <v>0</v>
      </c>
      <c r="L179" s="1">
        <v>0</v>
      </c>
      <c r="M179" s="5">
        <f>M178-L178</f>
        <v>714</v>
      </c>
      <c r="N179" s="3">
        <v>628</v>
      </c>
      <c r="O179" s="23">
        <f>SUM(C179:N179)</f>
        <v>1342</v>
      </c>
      <c r="P179" s="196"/>
    </row>
    <row r="180" spans="1:16" ht="21" thickBot="1" thickTop="1">
      <c r="A180" s="193"/>
      <c r="B180" s="31" t="s">
        <v>13</v>
      </c>
      <c r="C180" s="6">
        <v>2891</v>
      </c>
      <c r="D180" s="1">
        <v>2930</v>
      </c>
      <c r="E180" s="1">
        <v>3310</v>
      </c>
      <c r="F180" s="1">
        <v>3950</v>
      </c>
      <c r="G180" s="1">
        <v>4497</v>
      </c>
      <c r="H180" s="118">
        <v>5119</v>
      </c>
      <c r="I180" s="1">
        <v>5271</v>
      </c>
      <c r="J180" s="1">
        <v>5317</v>
      </c>
      <c r="K180" s="1">
        <v>5854</v>
      </c>
      <c r="L180" s="1">
        <v>6413</v>
      </c>
      <c r="M180" s="1">
        <v>7129</v>
      </c>
      <c r="N180" s="1">
        <v>7886</v>
      </c>
      <c r="O180" s="23"/>
      <c r="P180" s="196"/>
    </row>
    <row r="181" spans="1:16" ht="21" thickBot="1" thickTop="1">
      <c r="A181" s="193"/>
      <c r="B181" s="30" t="s">
        <v>7</v>
      </c>
      <c r="C181" s="6">
        <v>437</v>
      </c>
      <c r="D181" s="5">
        <f aca="true" t="shared" si="62" ref="D181:N181">D180-C180</f>
        <v>39</v>
      </c>
      <c r="E181" s="5">
        <f t="shared" si="62"/>
        <v>380</v>
      </c>
      <c r="F181" s="5">
        <f t="shared" si="62"/>
        <v>640</v>
      </c>
      <c r="G181" s="5">
        <f t="shared" si="62"/>
        <v>547</v>
      </c>
      <c r="H181" s="118">
        <f t="shared" si="62"/>
        <v>622</v>
      </c>
      <c r="I181" s="5">
        <f t="shared" si="62"/>
        <v>152</v>
      </c>
      <c r="J181" s="5">
        <f t="shared" si="62"/>
        <v>46</v>
      </c>
      <c r="K181" s="5">
        <f t="shared" si="62"/>
        <v>537</v>
      </c>
      <c r="L181" s="5">
        <f t="shared" si="62"/>
        <v>559</v>
      </c>
      <c r="M181" s="5">
        <f t="shared" si="62"/>
        <v>716</v>
      </c>
      <c r="N181" s="5">
        <f t="shared" si="62"/>
        <v>757</v>
      </c>
      <c r="O181" s="23">
        <f>SUM(C181:N181)</f>
        <v>5432</v>
      </c>
      <c r="P181" s="196"/>
    </row>
    <row r="182" spans="1:16" ht="21" thickBot="1" thickTop="1">
      <c r="A182" s="193"/>
      <c r="B182" s="33" t="s">
        <v>38</v>
      </c>
      <c r="C182" s="44">
        <v>8388</v>
      </c>
      <c r="D182" s="5">
        <v>8460</v>
      </c>
      <c r="E182" s="5">
        <v>8880</v>
      </c>
      <c r="F182" s="5">
        <v>9834</v>
      </c>
      <c r="G182" s="5">
        <v>11258</v>
      </c>
      <c r="H182" s="118">
        <v>11640</v>
      </c>
      <c r="I182" s="5">
        <v>11851</v>
      </c>
      <c r="J182" s="5">
        <v>12580</v>
      </c>
      <c r="K182" s="5">
        <v>13301</v>
      </c>
      <c r="L182" s="5">
        <v>13978</v>
      </c>
      <c r="M182" s="5">
        <v>14628</v>
      </c>
      <c r="N182" s="5">
        <v>15223</v>
      </c>
      <c r="O182" s="23"/>
      <c r="P182" s="196"/>
    </row>
    <row r="183" spans="1:16" ht="21" thickBot="1" thickTop="1">
      <c r="A183" s="193"/>
      <c r="B183" s="34" t="s">
        <v>39</v>
      </c>
      <c r="C183" s="6">
        <v>502</v>
      </c>
      <c r="D183" s="5">
        <f aca="true" t="shared" si="63" ref="D183:N183">D182-C182</f>
        <v>72</v>
      </c>
      <c r="E183" s="5">
        <f t="shared" si="63"/>
        <v>420</v>
      </c>
      <c r="F183" s="5">
        <f t="shared" si="63"/>
        <v>954</v>
      </c>
      <c r="G183" s="5">
        <f t="shared" si="63"/>
        <v>1424</v>
      </c>
      <c r="H183" s="118">
        <f t="shared" si="63"/>
        <v>382</v>
      </c>
      <c r="I183" s="5">
        <f t="shared" si="63"/>
        <v>211</v>
      </c>
      <c r="J183" s="5">
        <f t="shared" si="63"/>
        <v>729</v>
      </c>
      <c r="K183" s="5">
        <f t="shared" si="63"/>
        <v>721</v>
      </c>
      <c r="L183" s="5">
        <f t="shared" si="63"/>
        <v>677</v>
      </c>
      <c r="M183" s="5">
        <f t="shared" si="63"/>
        <v>650</v>
      </c>
      <c r="N183" s="5">
        <f t="shared" si="63"/>
        <v>595</v>
      </c>
      <c r="O183" s="23">
        <f>SUM(C183:N183)</f>
        <v>7337</v>
      </c>
      <c r="P183" s="196"/>
    </row>
    <row r="184" spans="1:16" ht="21" thickBot="1" thickTop="1">
      <c r="A184" s="193"/>
      <c r="B184" s="30" t="s">
        <v>40</v>
      </c>
      <c r="C184" s="46">
        <v>15764</v>
      </c>
      <c r="D184" s="42">
        <v>15852</v>
      </c>
      <c r="E184" s="42">
        <v>16260</v>
      </c>
      <c r="F184" s="42">
        <v>16932</v>
      </c>
      <c r="G184" s="42">
        <v>17376</v>
      </c>
      <c r="H184" s="126">
        <v>17889</v>
      </c>
      <c r="I184" s="42">
        <v>18000</v>
      </c>
      <c r="J184" s="42">
        <v>18105</v>
      </c>
      <c r="K184" s="42">
        <v>18175</v>
      </c>
      <c r="L184" s="42">
        <v>19333</v>
      </c>
      <c r="M184" s="42">
        <v>19909</v>
      </c>
      <c r="N184" s="42">
        <v>20472</v>
      </c>
      <c r="O184" s="23"/>
      <c r="P184" s="196"/>
    </row>
    <row r="185" spans="1:16" ht="21" thickBot="1" thickTop="1">
      <c r="A185" s="193"/>
      <c r="B185" s="32" t="s">
        <v>7</v>
      </c>
      <c r="C185" s="69">
        <f>C184-N182</f>
        <v>541</v>
      </c>
      <c r="D185" s="42">
        <f>D184-C184</f>
        <v>88</v>
      </c>
      <c r="E185" s="42">
        <f aca="true" t="shared" si="64" ref="E185:K185">E184-D184</f>
        <v>408</v>
      </c>
      <c r="F185" s="42">
        <f t="shared" si="64"/>
        <v>672</v>
      </c>
      <c r="G185" s="42">
        <f t="shared" si="64"/>
        <v>444</v>
      </c>
      <c r="H185" s="126">
        <f t="shared" si="64"/>
        <v>513</v>
      </c>
      <c r="I185" s="42">
        <f t="shared" si="64"/>
        <v>111</v>
      </c>
      <c r="J185" s="42">
        <f t="shared" si="64"/>
        <v>105</v>
      </c>
      <c r="K185" s="42">
        <f t="shared" si="64"/>
        <v>70</v>
      </c>
      <c r="L185" s="42">
        <f>L184-K184</f>
        <v>1158</v>
      </c>
      <c r="M185" s="42">
        <f>M184-L184</f>
        <v>576</v>
      </c>
      <c r="N185" s="42">
        <f>N184-M184</f>
        <v>563</v>
      </c>
      <c r="O185" s="23">
        <f>SUM(C185:N185)</f>
        <v>5249</v>
      </c>
      <c r="P185" s="196"/>
    </row>
    <row r="186" spans="1:16" ht="20.25" thickTop="1">
      <c r="A186" s="193"/>
      <c r="B186" s="97" t="s">
        <v>77</v>
      </c>
      <c r="C186" s="46">
        <v>20889</v>
      </c>
      <c r="D186" s="5">
        <v>21036</v>
      </c>
      <c r="E186" s="5">
        <v>21633</v>
      </c>
      <c r="F186" s="5">
        <v>22172</v>
      </c>
      <c r="G186" s="5">
        <v>22731</v>
      </c>
      <c r="H186" s="118">
        <v>23242</v>
      </c>
      <c r="I186" s="5">
        <v>23326</v>
      </c>
      <c r="J186" s="5">
        <v>23421</v>
      </c>
      <c r="K186" s="5">
        <v>23694</v>
      </c>
      <c r="L186" s="5">
        <v>24032</v>
      </c>
      <c r="M186" s="5">
        <v>24981</v>
      </c>
      <c r="N186" s="5">
        <v>25679</v>
      </c>
      <c r="O186" s="23"/>
      <c r="P186" s="196"/>
    </row>
    <row r="187" spans="1:16" ht="20.25" thickBot="1">
      <c r="A187" s="193"/>
      <c r="B187" s="71" t="s">
        <v>7</v>
      </c>
      <c r="C187" s="9">
        <f>C186-N184</f>
        <v>417</v>
      </c>
      <c r="D187" s="51">
        <f aca="true" t="shared" si="65" ref="D187:J187">D186-C186</f>
        <v>147</v>
      </c>
      <c r="E187" s="51">
        <f t="shared" si="65"/>
        <v>597</v>
      </c>
      <c r="F187" s="51">
        <f t="shared" si="65"/>
        <v>539</v>
      </c>
      <c r="G187" s="51">
        <f t="shared" si="65"/>
        <v>559</v>
      </c>
      <c r="H187" s="109">
        <f t="shared" si="65"/>
        <v>511</v>
      </c>
      <c r="I187" s="50">
        <f t="shared" si="65"/>
        <v>84</v>
      </c>
      <c r="J187" s="50">
        <f t="shared" si="65"/>
        <v>95</v>
      </c>
      <c r="K187" s="50">
        <f>K186-J186</f>
        <v>273</v>
      </c>
      <c r="L187" s="50">
        <f>L186-K186</f>
        <v>338</v>
      </c>
      <c r="M187" s="50">
        <f>M186-L186</f>
        <v>949</v>
      </c>
      <c r="N187" s="50">
        <f>N186-M186</f>
        <v>698</v>
      </c>
      <c r="O187" s="45">
        <f>SUM(C187:N187)</f>
        <v>5207</v>
      </c>
      <c r="P187" s="196"/>
    </row>
    <row r="188" spans="1:16" ht="20.25" thickTop="1">
      <c r="A188" s="193"/>
      <c r="B188" s="97" t="s">
        <v>98</v>
      </c>
      <c r="C188" s="46">
        <f>N186+C189</f>
        <v>25777</v>
      </c>
      <c r="D188" s="5">
        <f aca="true" t="shared" si="66" ref="D188:N188">C188+D189</f>
        <v>25875</v>
      </c>
      <c r="E188" s="5">
        <f t="shared" si="66"/>
        <v>26324</v>
      </c>
      <c r="F188" s="5">
        <f t="shared" si="66"/>
        <v>26773</v>
      </c>
      <c r="G188" s="5">
        <f t="shared" si="66"/>
        <v>27458</v>
      </c>
      <c r="H188" s="5">
        <f t="shared" si="66"/>
        <v>27903</v>
      </c>
      <c r="I188" s="5">
        <f t="shared" si="66"/>
        <v>28005</v>
      </c>
      <c r="J188" s="5">
        <f t="shared" si="66"/>
        <v>28100</v>
      </c>
      <c r="K188" s="5">
        <f t="shared" si="66"/>
        <v>28169</v>
      </c>
      <c r="L188" s="5">
        <f t="shared" si="66"/>
        <v>28950</v>
      </c>
      <c r="M188" s="5">
        <f t="shared" si="66"/>
        <v>29654</v>
      </c>
      <c r="N188" s="5">
        <f t="shared" si="66"/>
        <v>31113</v>
      </c>
      <c r="O188" s="45"/>
      <c r="P188" s="196"/>
    </row>
    <row r="189" spans="1:16" ht="20.25" thickBot="1">
      <c r="A189" s="193"/>
      <c r="B189" s="71" t="s">
        <v>7</v>
      </c>
      <c r="C189" s="46">
        <v>98</v>
      </c>
      <c r="D189" s="5">
        <v>98</v>
      </c>
      <c r="E189" s="5">
        <v>449</v>
      </c>
      <c r="F189" s="5">
        <v>449</v>
      </c>
      <c r="G189" s="5">
        <v>685</v>
      </c>
      <c r="H189" s="118">
        <v>445</v>
      </c>
      <c r="I189" s="118">
        <v>102</v>
      </c>
      <c r="J189" s="118">
        <v>95</v>
      </c>
      <c r="K189" s="118">
        <v>69</v>
      </c>
      <c r="L189" s="118">
        <v>781</v>
      </c>
      <c r="M189" s="50">
        <v>704</v>
      </c>
      <c r="N189" s="50">
        <v>1459</v>
      </c>
      <c r="O189" s="45">
        <f>SUM(C189:N189)</f>
        <v>5434</v>
      </c>
      <c r="P189" s="196"/>
    </row>
    <row r="190" spans="1:16" ht="20.25" thickTop="1">
      <c r="A190" s="193"/>
      <c r="B190" s="97" t="s">
        <v>108</v>
      </c>
      <c r="C190" s="46">
        <f>N188+C191</f>
        <v>32313</v>
      </c>
      <c r="D190" s="42"/>
      <c r="E190" s="42"/>
      <c r="F190" s="42"/>
      <c r="G190" s="42"/>
      <c r="H190" s="42"/>
      <c r="I190" s="42"/>
      <c r="J190" s="42"/>
      <c r="K190" s="42"/>
      <c r="L190" s="42"/>
      <c r="M190" s="118"/>
      <c r="N190" s="118"/>
      <c r="O190" s="23"/>
      <c r="P190" s="196"/>
    </row>
    <row r="191" spans="1:16" ht="20.25" thickBot="1">
      <c r="A191" s="194"/>
      <c r="B191" s="71" t="s">
        <v>7</v>
      </c>
      <c r="C191" s="105">
        <v>1200</v>
      </c>
      <c r="D191" s="10"/>
      <c r="E191" s="10"/>
      <c r="F191" s="10"/>
      <c r="G191" s="10"/>
      <c r="H191" s="108"/>
      <c r="I191" s="108"/>
      <c r="J191" s="108"/>
      <c r="K191" s="108"/>
      <c r="L191" s="108"/>
      <c r="M191" s="108"/>
      <c r="N191" s="108"/>
      <c r="O191" s="2"/>
      <c r="P191" s="197"/>
    </row>
    <row r="192" spans="1:16" ht="21" thickBot="1" thickTop="1">
      <c r="A192" s="192" t="s">
        <v>6</v>
      </c>
      <c r="B192" s="29" t="s">
        <v>3</v>
      </c>
      <c r="C192" s="12"/>
      <c r="D192" s="11"/>
      <c r="E192" s="11"/>
      <c r="F192" s="11"/>
      <c r="G192" s="11"/>
      <c r="H192" s="127"/>
      <c r="I192" s="11"/>
      <c r="J192" s="11"/>
      <c r="K192" s="11">
        <v>290</v>
      </c>
      <c r="L192" s="11">
        <v>290</v>
      </c>
      <c r="M192" s="11">
        <v>449</v>
      </c>
      <c r="N192" s="11">
        <v>585</v>
      </c>
      <c r="O192" s="18"/>
      <c r="P192" s="195" t="s">
        <v>6</v>
      </c>
    </row>
    <row r="193" spans="1:16" ht="21" thickBot="1" thickTop="1">
      <c r="A193" s="193"/>
      <c r="B193" s="30" t="s">
        <v>7</v>
      </c>
      <c r="C193" s="6"/>
      <c r="D193" s="1"/>
      <c r="E193" s="1"/>
      <c r="F193" s="1"/>
      <c r="G193" s="1"/>
      <c r="H193" s="118"/>
      <c r="I193" s="1"/>
      <c r="J193" s="1"/>
      <c r="K193" s="5">
        <v>0</v>
      </c>
      <c r="L193" s="1">
        <v>0</v>
      </c>
      <c r="M193" s="5">
        <f>M192-L192</f>
        <v>159</v>
      </c>
      <c r="N193" s="3">
        <v>136</v>
      </c>
      <c r="O193" s="23">
        <f>SUM(C193:N193)</f>
        <v>295</v>
      </c>
      <c r="P193" s="196"/>
    </row>
    <row r="194" spans="1:16" ht="21" thickBot="1" thickTop="1">
      <c r="A194" s="193"/>
      <c r="B194" s="31" t="s">
        <v>13</v>
      </c>
      <c r="C194" s="6">
        <v>659</v>
      </c>
      <c r="D194" s="1">
        <v>780</v>
      </c>
      <c r="E194" s="1">
        <v>889</v>
      </c>
      <c r="F194" s="1">
        <v>1004</v>
      </c>
      <c r="G194" s="1">
        <v>1271</v>
      </c>
      <c r="H194" s="118">
        <v>1688</v>
      </c>
      <c r="I194" s="1">
        <v>1730</v>
      </c>
      <c r="J194" s="1">
        <v>2247</v>
      </c>
      <c r="K194" s="1">
        <v>2640</v>
      </c>
      <c r="L194" s="1">
        <v>3257</v>
      </c>
      <c r="M194" s="1">
        <v>3829</v>
      </c>
      <c r="N194" s="1">
        <v>4484</v>
      </c>
      <c r="O194" s="23"/>
      <c r="P194" s="196"/>
    </row>
    <row r="195" spans="1:16" ht="21" thickBot="1" thickTop="1">
      <c r="A195" s="193"/>
      <c r="B195" s="30" t="s">
        <v>7</v>
      </c>
      <c r="C195" s="6">
        <v>74</v>
      </c>
      <c r="D195" s="5">
        <f>D194-C194</f>
        <v>121</v>
      </c>
      <c r="E195" s="5">
        <f aca="true" t="shared" si="67" ref="E195:N195">E194-D194</f>
        <v>109</v>
      </c>
      <c r="F195" s="5">
        <f t="shared" si="67"/>
        <v>115</v>
      </c>
      <c r="G195" s="5">
        <f t="shared" si="67"/>
        <v>267</v>
      </c>
      <c r="H195" s="118">
        <f t="shared" si="67"/>
        <v>417</v>
      </c>
      <c r="I195" s="5">
        <f t="shared" si="67"/>
        <v>42</v>
      </c>
      <c r="J195" s="5">
        <f t="shared" si="67"/>
        <v>517</v>
      </c>
      <c r="K195" s="5">
        <f t="shared" si="67"/>
        <v>393</v>
      </c>
      <c r="L195" s="5">
        <f t="shared" si="67"/>
        <v>617</v>
      </c>
      <c r="M195" s="5">
        <f t="shared" si="67"/>
        <v>572</v>
      </c>
      <c r="N195" s="5">
        <f t="shared" si="67"/>
        <v>655</v>
      </c>
      <c r="O195" s="23">
        <f>SUM(C195:N195)</f>
        <v>3899</v>
      </c>
      <c r="P195" s="196"/>
    </row>
    <row r="196" spans="1:16" ht="21" thickBot="1" thickTop="1">
      <c r="A196" s="193"/>
      <c r="B196" s="33" t="s">
        <v>38</v>
      </c>
      <c r="C196" s="6">
        <v>4799</v>
      </c>
      <c r="D196" s="5">
        <v>5783</v>
      </c>
      <c r="E196" s="5">
        <v>6119</v>
      </c>
      <c r="F196" s="5">
        <v>6886</v>
      </c>
      <c r="G196" s="5">
        <v>7994</v>
      </c>
      <c r="H196" s="118">
        <v>8127</v>
      </c>
      <c r="I196" s="5">
        <v>8446</v>
      </c>
      <c r="J196" s="5">
        <v>9060</v>
      </c>
      <c r="K196" s="5">
        <v>9747</v>
      </c>
      <c r="L196" s="5">
        <v>10552</v>
      </c>
      <c r="M196" s="5">
        <v>11367</v>
      </c>
      <c r="N196" s="5">
        <v>12211</v>
      </c>
      <c r="O196" s="23"/>
      <c r="P196" s="196"/>
    </row>
    <row r="197" spans="1:16" ht="21" thickBot="1" thickTop="1">
      <c r="A197" s="193"/>
      <c r="B197" s="34" t="s">
        <v>39</v>
      </c>
      <c r="C197" s="44">
        <v>315</v>
      </c>
      <c r="D197" s="5">
        <f>D196-C196</f>
        <v>984</v>
      </c>
      <c r="E197" s="5">
        <f aca="true" t="shared" si="68" ref="E197:N197">E196-D196</f>
        <v>336</v>
      </c>
      <c r="F197" s="5">
        <f t="shared" si="68"/>
        <v>767</v>
      </c>
      <c r="G197" s="5">
        <f t="shared" si="68"/>
        <v>1108</v>
      </c>
      <c r="H197" s="118">
        <f t="shared" si="68"/>
        <v>133</v>
      </c>
      <c r="I197" s="5">
        <f t="shared" si="68"/>
        <v>319</v>
      </c>
      <c r="J197" s="5">
        <f t="shared" si="68"/>
        <v>614</v>
      </c>
      <c r="K197" s="5">
        <f t="shared" si="68"/>
        <v>687</v>
      </c>
      <c r="L197" s="5">
        <f t="shared" si="68"/>
        <v>805</v>
      </c>
      <c r="M197" s="5">
        <f t="shared" si="68"/>
        <v>815</v>
      </c>
      <c r="N197" s="5">
        <f t="shared" si="68"/>
        <v>844</v>
      </c>
      <c r="O197" s="23">
        <f>SUM(C197:N197)</f>
        <v>7727</v>
      </c>
      <c r="P197" s="196"/>
    </row>
    <row r="198" spans="1:16" ht="21" thickBot="1" thickTop="1">
      <c r="A198" s="193"/>
      <c r="B198" s="30" t="s">
        <v>40</v>
      </c>
      <c r="C198" s="46">
        <v>12699</v>
      </c>
      <c r="D198" s="42">
        <v>12802</v>
      </c>
      <c r="E198" s="42">
        <v>13321</v>
      </c>
      <c r="F198" s="42">
        <v>13907</v>
      </c>
      <c r="G198" s="42">
        <v>14513</v>
      </c>
      <c r="H198" s="126">
        <v>15071</v>
      </c>
      <c r="I198" s="42">
        <v>15380</v>
      </c>
      <c r="J198" s="42">
        <v>15426</v>
      </c>
      <c r="K198" s="42">
        <v>16154</v>
      </c>
      <c r="L198" s="42">
        <v>16685</v>
      </c>
      <c r="M198" s="42">
        <v>17096</v>
      </c>
      <c r="N198" s="42">
        <v>17494</v>
      </c>
      <c r="O198" s="23"/>
      <c r="P198" s="196"/>
    </row>
    <row r="199" spans="1:16" ht="21" thickBot="1" thickTop="1">
      <c r="A199" s="193"/>
      <c r="B199" s="32" t="s">
        <v>7</v>
      </c>
      <c r="C199" s="69">
        <f>C198-N196</f>
        <v>488</v>
      </c>
      <c r="D199" s="42">
        <f aca="true" t="shared" si="69" ref="D199:K199">D198-C198</f>
        <v>103</v>
      </c>
      <c r="E199" s="42">
        <f t="shared" si="69"/>
        <v>519</v>
      </c>
      <c r="F199" s="42">
        <f t="shared" si="69"/>
        <v>586</v>
      </c>
      <c r="G199" s="42">
        <f t="shared" si="69"/>
        <v>606</v>
      </c>
      <c r="H199" s="126">
        <f t="shared" si="69"/>
        <v>558</v>
      </c>
      <c r="I199" s="42">
        <f t="shared" si="69"/>
        <v>309</v>
      </c>
      <c r="J199" s="42">
        <f t="shared" si="69"/>
        <v>46</v>
      </c>
      <c r="K199" s="42">
        <f t="shared" si="69"/>
        <v>728</v>
      </c>
      <c r="L199" s="42">
        <f>L198-K198</f>
        <v>531</v>
      </c>
      <c r="M199" s="42">
        <f>M198-L198</f>
        <v>411</v>
      </c>
      <c r="N199" s="42">
        <f>N198-M198</f>
        <v>398</v>
      </c>
      <c r="O199" s="23">
        <f>SUM(C199:N199)</f>
        <v>5283</v>
      </c>
      <c r="P199" s="196"/>
    </row>
    <row r="200" spans="1:16" ht="20.25" thickTop="1">
      <c r="A200" s="193"/>
      <c r="B200" s="97" t="s">
        <v>77</v>
      </c>
      <c r="C200" s="46">
        <v>17856</v>
      </c>
      <c r="D200" s="5">
        <v>17937</v>
      </c>
      <c r="E200" s="5">
        <v>18370</v>
      </c>
      <c r="F200" s="5">
        <v>18911</v>
      </c>
      <c r="G200" s="5">
        <v>19426</v>
      </c>
      <c r="H200" s="118">
        <v>19895</v>
      </c>
      <c r="I200" s="5">
        <v>20055</v>
      </c>
      <c r="J200" s="5">
        <v>20109</v>
      </c>
      <c r="K200" s="5">
        <v>20704</v>
      </c>
      <c r="L200" s="5">
        <v>21813</v>
      </c>
      <c r="M200" s="5">
        <v>22922</v>
      </c>
      <c r="N200" s="5">
        <v>23924</v>
      </c>
      <c r="O200" s="23"/>
      <c r="P200" s="196"/>
    </row>
    <row r="201" spans="1:16" ht="20.25" thickBot="1">
      <c r="A201" s="193"/>
      <c r="B201" s="71" t="s">
        <v>7</v>
      </c>
      <c r="C201" s="9">
        <f>C200-N198</f>
        <v>362</v>
      </c>
      <c r="D201" s="51">
        <f aca="true" t="shared" si="70" ref="D201:I201">D200-C200</f>
        <v>81</v>
      </c>
      <c r="E201" s="51">
        <f t="shared" si="70"/>
        <v>433</v>
      </c>
      <c r="F201" s="51">
        <f t="shared" si="70"/>
        <v>541</v>
      </c>
      <c r="G201" s="51">
        <f t="shared" si="70"/>
        <v>515</v>
      </c>
      <c r="H201" s="109">
        <f t="shared" si="70"/>
        <v>469</v>
      </c>
      <c r="I201" s="50">
        <f t="shared" si="70"/>
        <v>160</v>
      </c>
      <c r="J201" s="50">
        <f>J200-I200</f>
        <v>54</v>
      </c>
      <c r="K201" s="50">
        <f>K200-J200</f>
        <v>595</v>
      </c>
      <c r="L201" s="50">
        <f>L200-K200</f>
        <v>1109</v>
      </c>
      <c r="M201" s="50">
        <f>M200-L200</f>
        <v>1109</v>
      </c>
      <c r="N201" s="50">
        <f>N200-M200</f>
        <v>1002</v>
      </c>
      <c r="O201" s="45">
        <f>SUM(C201:N201)</f>
        <v>6430</v>
      </c>
      <c r="P201" s="196"/>
    </row>
    <row r="202" spans="1:16" ht="20.25" thickTop="1">
      <c r="A202" s="193"/>
      <c r="B202" s="97" t="s">
        <v>98</v>
      </c>
      <c r="C202" s="46">
        <f>N200+C203</f>
        <v>24098</v>
      </c>
      <c r="D202" s="5">
        <f aca="true" t="shared" si="71" ref="D202:N202">C202+D203</f>
        <v>24272</v>
      </c>
      <c r="E202" s="5">
        <f t="shared" si="71"/>
        <v>24970</v>
      </c>
      <c r="F202" s="5">
        <f t="shared" si="71"/>
        <v>25668</v>
      </c>
      <c r="G202" s="5">
        <f t="shared" si="71"/>
        <v>26266</v>
      </c>
      <c r="H202" s="5">
        <f t="shared" si="71"/>
        <v>26855</v>
      </c>
      <c r="I202" s="5">
        <f t="shared" si="71"/>
        <v>27281</v>
      </c>
      <c r="J202" s="5">
        <f t="shared" si="71"/>
        <v>27659</v>
      </c>
      <c r="K202" s="5">
        <f t="shared" si="71"/>
        <v>27918</v>
      </c>
      <c r="L202" s="5">
        <f t="shared" si="71"/>
        <v>29409</v>
      </c>
      <c r="M202" s="5">
        <f t="shared" si="71"/>
        <v>30232</v>
      </c>
      <c r="N202" s="5">
        <f t="shared" si="71"/>
        <v>30558</v>
      </c>
      <c r="O202" s="45"/>
      <c r="P202" s="196"/>
    </row>
    <row r="203" spans="1:16" ht="20.25" thickBot="1">
      <c r="A203" s="193"/>
      <c r="B203" s="71" t="s">
        <v>7</v>
      </c>
      <c r="C203" s="46">
        <v>174</v>
      </c>
      <c r="D203" s="5">
        <v>174</v>
      </c>
      <c r="E203" s="5">
        <v>698</v>
      </c>
      <c r="F203" s="5">
        <v>698</v>
      </c>
      <c r="G203" s="5">
        <v>598</v>
      </c>
      <c r="H203" s="118">
        <v>589</v>
      </c>
      <c r="I203" s="118">
        <v>426</v>
      </c>
      <c r="J203" s="118">
        <v>378</v>
      </c>
      <c r="K203" s="118">
        <v>259</v>
      </c>
      <c r="L203" s="118">
        <v>1491</v>
      </c>
      <c r="M203" s="50">
        <v>823</v>
      </c>
      <c r="N203" s="50">
        <v>326</v>
      </c>
      <c r="O203" s="45">
        <f>SUM(C203:N203)</f>
        <v>6634</v>
      </c>
      <c r="P203" s="196"/>
    </row>
    <row r="204" spans="1:16" ht="20.25" thickTop="1">
      <c r="A204" s="193"/>
      <c r="B204" s="97" t="s">
        <v>108</v>
      </c>
      <c r="C204" s="46">
        <f>N202+C205</f>
        <v>30883</v>
      </c>
      <c r="D204" s="42"/>
      <c r="E204" s="42"/>
      <c r="F204" s="42"/>
      <c r="G204" s="42"/>
      <c r="H204" s="42"/>
      <c r="I204" s="42"/>
      <c r="J204" s="42"/>
      <c r="K204" s="42"/>
      <c r="L204" s="42"/>
      <c r="M204" s="118"/>
      <c r="N204" s="118"/>
      <c r="O204" s="23"/>
      <c r="P204" s="196"/>
    </row>
    <row r="205" spans="1:16" ht="20.25" thickBot="1">
      <c r="A205" s="194"/>
      <c r="B205" s="71" t="s">
        <v>7</v>
      </c>
      <c r="C205" s="105">
        <v>325</v>
      </c>
      <c r="D205" s="10"/>
      <c r="E205" s="10"/>
      <c r="F205" s="10"/>
      <c r="G205" s="10"/>
      <c r="H205" s="108"/>
      <c r="I205" s="108"/>
      <c r="J205" s="108"/>
      <c r="K205" s="108"/>
      <c r="L205" s="108"/>
      <c r="M205" s="108"/>
      <c r="N205" s="108"/>
      <c r="O205" s="2"/>
      <c r="P205" s="197"/>
    </row>
    <row r="206" spans="1:16" ht="21" thickBot="1" thickTop="1">
      <c r="A206" s="192" t="s">
        <v>29</v>
      </c>
      <c r="B206" s="29" t="s">
        <v>3</v>
      </c>
      <c r="C206" s="46"/>
      <c r="D206" s="11"/>
      <c r="E206" s="11"/>
      <c r="F206" s="11"/>
      <c r="G206" s="11"/>
      <c r="H206" s="127"/>
      <c r="I206" s="11"/>
      <c r="J206" s="11"/>
      <c r="K206" s="11">
        <v>269</v>
      </c>
      <c r="L206" s="11">
        <v>269</v>
      </c>
      <c r="M206" s="11">
        <v>419</v>
      </c>
      <c r="N206" s="11">
        <v>538</v>
      </c>
      <c r="O206" s="18"/>
      <c r="P206" s="195" t="s">
        <v>29</v>
      </c>
    </row>
    <row r="207" spans="1:16" ht="21" thickBot="1" thickTop="1">
      <c r="A207" s="193"/>
      <c r="B207" s="30" t="s">
        <v>7</v>
      </c>
      <c r="C207" s="6"/>
      <c r="D207" s="1"/>
      <c r="E207" s="1"/>
      <c r="F207" s="1"/>
      <c r="G207" s="1"/>
      <c r="H207" s="118"/>
      <c r="I207" s="1"/>
      <c r="J207" s="1"/>
      <c r="K207" s="3">
        <v>0</v>
      </c>
      <c r="L207" s="1">
        <v>0</v>
      </c>
      <c r="M207" s="5">
        <f>M206-L206</f>
        <v>150</v>
      </c>
      <c r="N207" s="3">
        <v>119</v>
      </c>
      <c r="O207" s="23">
        <f>SUM(C207:N207)</f>
        <v>269</v>
      </c>
      <c r="P207" s="196"/>
    </row>
    <row r="208" spans="1:16" ht="21" thickBot="1" thickTop="1">
      <c r="A208" s="193"/>
      <c r="B208" s="31" t="s">
        <v>13</v>
      </c>
      <c r="C208" s="6">
        <v>657</v>
      </c>
      <c r="D208" s="1">
        <v>695</v>
      </c>
      <c r="E208" s="1">
        <v>798</v>
      </c>
      <c r="F208" s="1">
        <v>1024</v>
      </c>
      <c r="G208" s="1">
        <v>1144</v>
      </c>
      <c r="H208" s="118">
        <v>1347</v>
      </c>
      <c r="I208" s="1">
        <v>1427</v>
      </c>
      <c r="J208" s="1">
        <v>1474</v>
      </c>
      <c r="K208" s="1">
        <v>1654</v>
      </c>
      <c r="L208" s="1">
        <v>1834</v>
      </c>
      <c r="M208" s="1">
        <v>2014</v>
      </c>
      <c r="N208" s="1">
        <v>2115</v>
      </c>
      <c r="O208" s="23"/>
      <c r="P208" s="196"/>
    </row>
    <row r="209" spans="1:16" ht="21" thickBot="1" thickTop="1">
      <c r="A209" s="193"/>
      <c r="B209" s="30" t="s">
        <v>7</v>
      </c>
      <c r="C209" s="6">
        <v>119</v>
      </c>
      <c r="D209" s="5">
        <f>D208-C208</f>
        <v>38</v>
      </c>
      <c r="E209" s="5">
        <f aca="true" t="shared" si="72" ref="E209:N209">E208-D208</f>
        <v>103</v>
      </c>
      <c r="F209" s="5">
        <f t="shared" si="72"/>
        <v>226</v>
      </c>
      <c r="G209" s="5">
        <f t="shared" si="72"/>
        <v>120</v>
      </c>
      <c r="H209" s="118">
        <f t="shared" si="72"/>
        <v>203</v>
      </c>
      <c r="I209" s="5">
        <f t="shared" si="72"/>
        <v>80</v>
      </c>
      <c r="J209" s="5">
        <f t="shared" si="72"/>
        <v>47</v>
      </c>
      <c r="K209" s="5">
        <f t="shared" si="72"/>
        <v>180</v>
      </c>
      <c r="L209" s="5">
        <f t="shared" si="72"/>
        <v>180</v>
      </c>
      <c r="M209" s="5">
        <f t="shared" si="72"/>
        <v>180</v>
      </c>
      <c r="N209" s="5">
        <f t="shared" si="72"/>
        <v>101</v>
      </c>
      <c r="O209" s="23">
        <f>SUM(C209:N209)</f>
        <v>1577</v>
      </c>
      <c r="P209" s="196"/>
    </row>
    <row r="210" spans="1:16" ht="21" thickBot="1" thickTop="1">
      <c r="A210" s="193"/>
      <c r="B210" s="33" t="s">
        <v>38</v>
      </c>
      <c r="C210" s="6">
        <v>2208</v>
      </c>
      <c r="D210" s="5">
        <v>2269</v>
      </c>
      <c r="E210" s="5">
        <v>2368</v>
      </c>
      <c r="F210" s="5">
        <v>2584</v>
      </c>
      <c r="G210" s="5">
        <v>2852</v>
      </c>
      <c r="H210" s="118">
        <v>2934</v>
      </c>
      <c r="I210" s="5">
        <v>2987</v>
      </c>
      <c r="J210" s="5">
        <v>3118</v>
      </c>
      <c r="K210" s="5">
        <v>3304</v>
      </c>
      <c r="L210" s="5">
        <v>3459</v>
      </c>
      <c r="M210" s="5">
        <v>3681</v>
      </c>
      <c r="N210" s="5">
        <v>3823</v>
      </c>
      <c r="O210" s="23"/>
      <c r="P210" s="196"/>
    </row>
    <row r="211" spans="1:16" ht="21" thickBot="1" thickTop="1">
      <c r="A211" s="193"/>
      <c r="B211" s="34" t="s">
        <v>39</v>
      </c>
      <c r="C211" s="44">
        <f>C210-N208</f>
        <v>93</v>
      </c>
      <c r="D211" s="5">
        <f aca="true" t="shared" si="73" ref="D211:N211">D210-C210</f>
        <v>61</v>
      </c>
      <c r="E211" s="5">
        <f t="shared" si="73"/>
        <v>99</v>
      </c>
      <c r="F211" s="5">
        <f t="shared" si="73"/>
        <v>216</v>
      </c>
      <c r="G211" s="5">
        <f t="shared" si="73"/>
        <v>268</v>
      </c>
      <c r="H211" s="118">
        <f t="shared" si="73"/>
        <v>82</v>
      </c>
      <c r="I211" s="5">
        <f t="shared" si="73"/>
        <v>53</v>
      </c>
      <c r="J211" s="5">
        <f t="shared" si="73"/>
        <v>131</v>
      </c>
      <c r="K211" s="5">
        <f t="shared" si="73"/>
        <v>186</v>
      </c>
      <c r="L211" s="5">
        <f t="shared" si="73"/>
        <v>155</v>
      </c>
      <c r="M211" s="5">
        <f t="shared" si="73"/>
        <v>222</v>
      </c>
      <c r="N211" s="5">
        <f t="shared" si="73"/>
        <v>142</v>
      </c>
      <c r="O211" s="23">
        <f>SUM(C211:N211)</f>
        <v>1708</v>
      </c>
      <c r="P211" s="196"/>
    </row>
    <row r="212" spans="1:16" ht="21" thickBot="1" thickTop="1">
      <c r="A212" s="193"/>
      <c r="B212" s="30" t="s">
        <v>40</v>
      </c>
      <c r="C212" s="46">
        <v>3935</v>
      </c>
      <c r="D212" s="42">
        <v>3989</v>
      </c>
      <c r="E212" s="42">
        <v>4128</v>
      </c>
      <c r="F212" s="42">
        <v>4251</v>
      </c>
      <c r="G212" s="42">
        <v>4366</v>
      </c>
      <c r="H212" s="126">
        <v>4480</v>
      </c>
      <c r="I212" s="42">
        <v>4560</v>
      </c>
      <c r="J212" s="42">
        <v>4660</v>
      </c>
      <c r="K212" s="42">
        <v>4802</v>
      </c>
      <c r="L212" s="42">
        <v>4888</v>
      </c>
      <c r="M212" s="42">
        <v>5074</v>
      </c>
      <c r="N212" s="42">
        <v>5258</v>
      </c>
      <c r="O212" s="23"/>
      <c r="P212" s="196"/>
    </row>
    <row r="213" spans="1:16" ht="21" thickBot="1" thickTop="1">
      <c r="A213" s="193"/>
      <c r="B213" s="32" t="s">
        <v>7</v>
      </c>
      <c r="C213" s="69">
        <f>C212-N210</f>
        <v>112</v>
      </c>
      <c r="D213" s="42">
        <f aca="true" t="shared" si="74" ref="D213:K213">D212-C212</f>
        <v>54</v>
      </c>
      <c r="E213" s="42">
        <f t="shared" si="74"/>
        <v>139</v>
      </c>
      <c r="F213" s="42">
        <f t="shared" si="74"/>
        <v>123</v>
      </c>
      <c r="G213" s="42">
        <f t="shared" si="74"/>
        <v>115</v>
      </c>
      <c r="H213" s="126">
        <f t="shared" si="74"/>
        <v>114</v>
      </c>
      <c r="I213" s="42">
        <f t="shared" si="74"/>
        <v>80</v>
      </c>
      <c r="J213" s="42">
        <f t="shared" si="74"/>
        <v>100</v>
      </c>
      <c r="K213" s="42">
        <f t="shared" si="74"/>
        <v>142</v>
      </c>
      <c r="L213" s="42">
        <f>L212-K212</f>
        <v>86</v>
      </c>
      <c r="M213" s="42">
        <f>M212-L212</f>
        <v>186</v>
      </c>
      <c r="N213" s="42">
        <f>N212-M212</f>
        <v>184</v>
      </c>
      <c r="O213" s="23">
        <f>SUM(C213:N213)</f>
        <v>1435</v>
      </c>
      <c r="P213" s="196"/>
    </row>
    <row r="214" spans="1:16" ht="20.25" thickTop="1">
      <c r="A214" s="193"/>
      <c r="B214" s="97" t="s">
        <v>77</v>
      </c>
      <c r="C214" s="46">
        <v>5455</v>
      </c>
      <c r="D214" s="5">
        <v>5560</v>
      </c>
      <c r="E214" s="5">
        <v>5621</v>
      </c>
      <c r="F214" s="5">
        <v>5751</v>
      </c>
      <c r="G214" s="5">
        <v>5886</v>
      </c>
      <c r="H214" s="118">
        <v>6004</v>
      </c>
      <c r="I214" s="5">
        <v>6065</v>
      </c>
      <c r="J214" s="5">
        <v>6123</v>
      </c>
      <c r="K214" s="5">
        <v>6242</v>
      </c>
      <c r="L214" s="5">
        <v>6365</v>
      </c>
      <c r="M214" s="5">
        <v>6487</v>
      </c>
      <c r="N214" s="5">
        <v>6607</v>
      </c>
      <c r="O214" s="23"/>
      <c r="P214" s="196"/>
    </row>
    <row r="215" spans="1:16" ht="20.25" thickBot="1">
      <c r="A215" s="193"/>
      <c r="B215" s="71" t="s">
        <v>7</v>
      </c>
      <c r="C215" s="9">
        <f>C214-N212</f>
        <v>197</v>
      </c>
      <c r="D215" s="51">
        <f aca="true" t="shared" si="75" ref="D215:J215">D214-C214</f>
        <v>105</v>
      </c>
      <c r="E215" s="51">
        <f t="shared" si="75"/>
        <v>61</v>
      </c>
      <c r="F215" s="51">
        <f t="shared" si="75"/>
        <v>130</v>
      </c>
      <c r="G215" s="51">
        <f t="shared" si="75"/>
        <v>135</v>
      </c>
      <c r="H215" s="109">
        <f t="shared" si="75"/>
        <v>118</v>
      </c>
      <c r="I215" s="50">
        <f t="shared" si="75"/>
        <v>61</v>
      </c>
      <c r="J215" s="50">
        <f t="shared" si="75"/>
        <v>58</v>
      </c>
      <c r="K215" s="50">
        <f>K214-J214</f>
        <v>119</v>
      </c>
      <c r="L215" s="50">
        <f>L214-K214</f>
        <v>123</v>
      </c>
      <c r="M215" s="50">
        <f>M214-L214</f>
        <v>122</v>
      </c>
      <c r="N215" s="50">
        <f>N214-M214</f>
        <v>120</v>
      </c>
      <c r="O215" s="45">
        <f>SUM(C215:N215)</f>
        <v>1349</v>
      </c>
      <c r="P215" s="196"/>
    </row>
    <row r="216" spans="1:16" ht="20.25" thickTop="1">
      <c r="A216" s="193"/>
      <c r="B216" s="97" t="s">
        <v>98</v>
      </c>
      <c r="C216" s="46">
        <f>N214+C217</f>
        <v>6685</v>
      </c>
      <c r="D216" s="5">
        <f>C216+D217</f>
        <v>6760</v>
      </c>
      <c r="E216" s="5">
        <f aca="true" t="shared" si="76" ref="E216:N216">D216+E217</f>
        <v>6833</v>
      </c>
      <c r="F216" s="5">
        <f t="shared" si="76"/>
        <v>6915</v>
      </c>
      <c r="G216" s="5">
        <f t="shared" si="76"/>
        <v>7001</v>
      </c>
      <c r="H216" s="5">
        <f t="shared" si="76"/>
        <v>7080</v>
      </c>
      <c r="I216" s="5">
        <f t="shared" si="76"/>
        <v>7156</v>
      </c>
      <c r="J216" s="5">
        <f t="shared" si="76"/>
        <v>7234</v>
      </c>
      <c r="K216" s="5">
        <f t="shared" si="76"/>
        <v>7318</v>
      </c>
      <c r="L216" s="5">
        <f t="shared" si="76"/>
        <v>7557</v>
      </c>
      <c r="M216" s="5">
        <f t="shared" si="76"/>
        <v>7697</v>
      </c>
      <c r="N216" s="5">
        <f t="shared" si="76"/>
        <v>7783</v>
      </c>
      <c r="O216" s="45"/>
      <c r="P216" s="196"/>
    </row>
    <row r="217" spans="1:16" ht="20.25" thickBot="1">
      <c r="A217" s="193"/>
      <c r="B217" s="71" t="s">
        <v>7</v>
      </c>
      <c r="C217" s="46">
        <v>78</v>
      </c>
      <c r="D217" s="5">
        <v>75</v>
      </c>
      <c r="E217" s="5">
        <v>73</v>
      </c>
      <c r="F217" s="5">
        <v>82</v>
      </c>
      <c r="G217" s="5">
        <v>86</v>
      </c>
      <c r="H217" s="118">
        <v>79</v>
      </c>
      <c r="I217" s="118">
        <v>76</v>
      </c>
      <c r="J217" s="118">
        <v>78</v>
      </c>
      <c r="K217" s="118">
        <v>84</v>
      </c>
      <c r="L217" s="118">
        <v>239</v>
      </c>
      <c r="M217" s="50">
        <v>140</v>
      </c>
      <c r="N217" s="50">
        <v>86</v>
      </c>
      <c r="O217" s="45">
        <f>SUM(C217:N217)</f>
        <v>1176</v>
      </c>
      <c r="P217" s="196"/>
    </row>
    <row r="218" spans="1:16" ht="20.25" thickTop="1">
      <c r="A218" s="193"/>
      <c r="B218" s="97" t="s">
        <v>108</v>
      </c>
      <c r="C218" s="46">
        <f>N216+C219</f>
        <v>7926</v>
      </c>
      <c r="D218" s="42"/>
      <c r="E218" s="42"/>
      <c r="F218" s="42"/>
      <c r="G218" s="42"/>
      <c r="H218" s="42"/>
      <c r="I218" s="42"/>
      <c r="J218" s="42"/>
      <c r="K218" s="42"/>
      <c r="L218" s="42"/>
      <c r="M218" s="118"/>
      <c r="N218" s="118"/>
      <c r="O218" s="23"/>
      <c r="P218" s="196"/>
    </row>
    <row r="219" spans="1:16" ht="20.25" thickBot="1">
      <c r="A219" s="194"/>
      <c r="B219" s="71" t="s">
        <v>7</v>
      </c>
      <c r="C219" s="105">
        <v>143</v>
      </c>
      <c r="D219" s="10"/>
      <c r="E219" s="10"/>
      <c r="F219" s="10"/>
      <c r="G219" s="10"/>
      <c r="H219" s="108"/>
      <c r="I219" s="108"/>
      <c r="J219" s="108"/>
      <c r="K219" s="108"/>
      <c r="L219" s="108"/>
      <c r="M219" s="108"/>
      <c r="N219" s="108"/>
      <c r="O219" s="2"/>
      <c r="P219" s="197"/>
    </row>
    <row r="220" spans="1:16" ht="21" thickBot="1" thickTop="1">
      <c r="A220" s="192" t="s">
        <v>15</v>
      </c>
      <c r="B220" s="29" t="s">
        <v>3</v>
      </c>
      <c r="C220" s="12"/>
      <c r="D220" s="11"/>
      <c r="E220" s="11"/>
      <c r="F220" s="11"/>
      <c r="G220" s="11"/>
      <c r="H220" s="127"/>
      <c r="I220" s="11"/>
      <c r="J220" s="11"/>
      <c r="K220" s="11">
        <v>2262</v>
      </c>
      <c r="L220" s="11">
        <v>2262</v>
      </c>
      <c r="M220" s="11">
        <v>3753</v>
      </c>
      <c r="N220" s="11">
        <v>7967</v>
      </c>
      <c r="O220" s="18"/>
      <c r="P220" s="195" t="s">
        <v>15</v>
      </c>
    </row>
    <row r="221" spans="1:16" ht="21" thickBot="1" thickTop="1">
      <c r="A221" s="193"/>
      <c r="B221" s="30" t="s">
        <v>43</v>
      </c>
      <c r="C221" s="6"/>
      <c r="D221" s="1"/>
      <c r="E221" s="1"/>
      <c r="F221" s="1"/>
      <c r="G221" s="1"/>
      <c r="H221" s="118"/>
      <c r="I221" s="1"/>
      <c r="J221" s="1"/>
      <c r="K221" s="3">
        <v>0</v>
      </c>
      <c r="L221" s="1">
        <v>0</v>
      </c>
      <c r="M221" s="5">
        <f>M220-L220</f>
        <v>1491</v>
      </c>
      <c r="N221" s="3">
        <v>4214</v>
      </c>
      <c r="O221" s="23">
        <f>SUM(C221:N221)</f>
        <v>5705</v>
      </c>
      <c r="P221" s="196"/>
    </row>
    <row r="222" spans="1:16" ht="21" thickBot="1" thickTop="1">
      <c r="A222" s="193"/>
      <c r="B222" s="31" t="s">
        <v>44</v>
      </c>
      <c r="C222" s="6">
        <v>11523</v>
      </c>
      <c r="D222" s="1">
        <v>21054</v>
      </c>
      <c r="E222" s="1">
        <v>28402</v>
      </c>
      <c r="F222" s="1">
        <v>30210</v>
      </c>
      <c r="G222" s="1">
        <v>31124</v>
      </c>
      <c r="H222" s="118">
        <v>32450</v>
      </c>
      <c r="I222" s="1">
        <v>32900</v>
      </c>
      <c r="J222" s="1">
        <v>33081</v>
      </c>
      <c r="K222" s="1">
        <v>33951</v>
      </c>
      <c r="L222" s="1">
        <v>34710</v>
      </c>
      <c r="M222" s="1">
        <v>36291</v>
      </c>
      <c r="N222" s="1">
        <v>37264</v>
      </c>
      <c r="O222" s="23"/>
      <c r="P222" s="196"/>
    </row>
    <row r="223" spans="1:16" ht="21" thickBot="1" thickTop="1">
      <c r="A223" s="193"/>
      <c r="B223" s="30" t="s">
        <v>43</v>
      </c>
      <c r="C223" s="6">
        <v>3556</v>
      </c>
      <c r="D223" s="5">
        <f>D222-C222</f>
        <v>9531</v>
      </c>
      <c r="E223" s="5">
        <f aca="true" t="shared" si="77" ref="E223:N223">E222-D222</f>
        <v>7348</v>
      </c>
      <c r="F223" s="5">
        <f t="shared" si="77"/>
        <v>1808</v>
      </c>
      <c r="G223" s="5">
        <f t="shared" si="77"/>
        <v>914</v>
      </c>
      <c r="H223" s="118">
        <f t="shared" si="77"/>
        <v>1326</v>
      </c>
      <c r="I223" s="5">
        <f t="shared" si="77"/>
        <v>450</v>
      </c>
      <c r="J223" s="5">
        <f t="shared" si="77"/>
        <v>181</v>
      </c>
      <c r="K223" s="5">
        <f t="shared" si="77"/>
        <v>870</v>
      </c>
      <c r="L223" s="5">
        <f t="shared" si="77"/>
        <v>759</v>
      </c>
      <c r="M223" s="5">
        <f t="shared" si="77"/>
        <v>1581</v>
      </c>
      <c r="N223" s="5">
        <f t="shared" si="77"/>
        <v>973</v>
      </c>
      <c r="O223" s="23">
        <f>SUM(C223:N223)</f>
        <v>29297</v>
      </c>
      <c r="P223" s="196"/>
    </row>
    <row r="224" spans="1:16" ht="21" thickBot="1" thickTop="1">
      <c r="A224" s="193"/>
      <c r="B224" s="33" t="s">
        <v>38</v>
      </c>
      <c r="C224" s="6">
        <v>38332</v>
      </c>
      <c r="D224" s="5">
        <v>38520</v>
      </c>
      <c r="E224" s="5">
        <v>39324</v>
      </c>
      <c r="F224" s="5">
        <v>41155</v>
      </c>
      <c r="G224" s="5">
        <v>43271</v>
      </c>
      <c r="H224" s="118">
        <v>44195</v>
      </c>
      <c r="I224" s="5">
        <v>45272</v>
      </c>
      <c r="J224" s="5">
        <v>46683</v>
      </c>
      <c r="K224" s="5">
        <v>48124</v>
      </c>
      <c r="L224" s="5">
        <v>50403</v>
      </c>
      <c r="M224" s="5">
        <v>52786</v>
      </c>
      <c r="N224" s="5">
        <v>55036</v>
      </c>
      <c r="O224" s="23"/>
      <c r="P224" s="196"/>
    </row>
    <row r="225" spans="1:16" ht="21" thickBot="1" thickTop="1">
      <c r="A225" s="193"/>
      <c r="B225" s="34" t="s">
        <v>39</v>
      </c>
      <c r="C225" s="44">
        <v>1068</v>
      </c>
      <c r="D225" s="5">
        <f aca="true" t="shared" si="78" ref="D225:N225">D224-C224</f>
        <v>188</v>
      </c>
      <c r="E225" s="5">
        <f t="shared" si="78"/>
        <v>804</v>
      </c>
      <c r="F225" s="5">
        <f t="shared" si="78"/>
        <v>1831</v>
      </c>
      <c r="G225" s="5">
        <f t="shared" si="78"/>
        <v>2116</v>
      </c>
      <c r="H225" s="118">
        <f t="shared" si="78"/>
        <v>924</v>
      </c>
      <c r="I225" s="5">
        <f t="shared" si="78"/>
        <v>1077</v>
      </c>
      <c r="J225" s="5">
        <f t="shared" si="78"/>
        <v>1411</v>
      </c>
      <c r="K225" s="5">
        <f t="shared" si="78"/>
        <v>1441</v>
      </c>
      <c r="L225" s="5">
        <f t="shared" si="78"/>
        <v>2279</v>
      </c>
      <c r="M225" s="5">
        <f t="shared" si="78"/>
        <v>2383</v>
      </c>
      <c r="N225" s="5">
        <f t="shared" si="78"/>
        <v>2250</v>
      </c>
      <c r="O225" s="23">
        <f>SUM(C225:N225)</f>
        <v>17772</v>
      </c>
      <c r="P225" s="196"/>
    </row>
    <row r="226" spans="1:16" ht="21" thickBot="1" thickTop="1">
      <c r="A226" s="193"/>
      <c r="B226" s="30" t="s">
        <v>45</v>
      </c>
      <c r="C226" s="46">
        <v>57507</v>
      </c>
      <c r="D226" s="42">
        <v>57915</v>
      </c>
      <c r="E226" s="42">
        <v>60169</v>
      </c>
      <c r="F226" s="42">
        <v>62664</v>
      </c>
      <c r="G226" s="42">
        <v>65249</v>
      </c>
      <c r="H226" s="126">
        <v>67725</v>
      </c>
      <c r="I226" s="42">
        <v>68310</v>
      </c>
      <c r="J226" s="42">
        <v>68848</v>
      </c>
      <c r="K226" s="42">
        <v>69545</v>
      </c>
      <c r="L226" s="42">
        <v>70295</v>
      </c>
      <c r="M226" s="42">
        <v>70942</v>
      </c>
      <c r="N226" s="42">
        <v>1007</v>
      </c>
      <c r="O226" s="23" t="s">
        <v>73</v>
      </c>
      <c r="P226" s="196"/>
    </row>
    <row r="227" spans="1:16" ht="21" thickBot="1" thickTop="1">
      <c r="A227" s="193"/>
      <c r="B227" s="32" t="s">
        <v>8</v>
      </c>
      <c r="C227" s="69">
        <f>C226-N224</f>
        <v>2471</v>
      </c>
      <c r="D227" s="42">
        <f aca="true" t="shared" si="79" ref="D227:K227">D226-C226</f>
        <v>408</v>
      </c>
      <c r="E227" s="42">
        <f t="shared" si="79"/>
        <v>2254</v>
      </c>
      <c r="F227" s="42">
        <f t="shared" si="79"/>
        <v>2495</v>
      </c>
      <c r="G227" s="42">
        <f t="shared" si="79"/>
        <v>2585</v>
      </c>
      <c r="H227" s="126">
        <f t="shared" si="79"/>
        <v>2476</v>
      </c>
      <c r="I227" s="42">
        <f t="shared" si="79"/>
        <v>585</v>
      </c>
      <c r="J227" s="42">
        <f t="shared" si="79"/>
        <v>538</v>
      </c>
      <c r="K227" s="42">
        <f t="shared" si="79"/>
        <v>697</v>
      </c>
      <c r="L227" s="42">
        <f>L226-K226</f>
        <v>750</v>
      </c>
      <c r="M227" s="42">
        <f>M226-L226</f>
        <v>647</v>
      </c>
      <c r="N227" s="42">
        <v>1007</v>
      </c>
      <c r="O227" s="23">
        <f>SUM(C227:N227)</f>
        <v>16913</v>
      </c>
      <c r="P227" s="196"/>
    </row>
    <row r="228" spans="1:16" ht="20.25" thickTop="1">
      <c r="A228" s="193"/>
      <c r="B228" s="97" t="s">
        <v>77</v>
      </c>
      <c r="C228" s="46">
        <v>2036</v>
      </c>
      <c r="D228" s="5">
        <v>2590</v>
      </c>
      <c r="E228" s="5">
        <v>3956</v>
      </c>
      <c r="F228" s="5">
        <v>5137</v>
      </c>
      <c r="G228" s="5">
        <v>6240</v>
      </c>
      <c r="H228" s="118">
        <v>7454</v>
      </c>
      <c r="I228" s="5">
        <v>7829</v>
      </c>
      <c r="J228" s="5">
        <v>8286</v>
      </c>
      <c r="K228" s="5">
        <v>9050</v>
      </c>
      <c r="L228" s="5">
        <v>10146</v>
      </c>
      <c r="M228" s="5">
        <v>11242</v>
      </c>
      <c r="N228" s="5">
        <v>12790</v>
      </c>
      <c r="O228" s="23"/>
      <c r="P228" s="196"/>
    </row>
    <row r="229" spans="1:16" ht="20.25" thickBot="1">
      <c r="A229" s="193"/>
      <c r="B229" s="71" t="s">
        <v>7</v>
      </c>
      <c r="C229" s="9">
        <f>C228-N226</f>
        <v>1029</v>
      </c>
      <c r="D229" s="51">
        <f aca="true" t="shared" si="80" ref="D229:J229">D228-C228</f>
        <v>554</v>
      </c>
      <c r="E229" s="51">
        <f t="shared" si="80"/>
        <v>1366</v>
      </c>
      <c r="F229" s="51">
        <f t="shared" si="80"/>
        <v>1181</v>
      </c>
      <c r="G229" s="51">
        <f t="shared" si="80"/>
        <v>1103</v>
      </c>
      <c r="H229" s="109">
        <f t="shared" si="80"/>
        <v>1214</v>
      </c>
      <c r="I229" s="50">
        <f t="shared" si="80"/>
        <v>375</v>
      </c>
      <c r="J229" s="50">
        <f t="shared" si="80"/>
        <v>457</v>
      </c>
      <c r="K229" s="50">
        <f>K228-J228</f>
        <v>764</v>
      </c>
      <c r="L229" s="50">
        <f>L228-K228</f>
        <v>1096</v>
      </c>
      <c r="M229" s="50">
        <f>M228-L228</f>
        <v>1096</v>
      </c>
      <c r="N229" s="50">
        <f>N228-M228</f>
        <v>1548</v>
      </c>
      <c r="O229" s="45">
        <f>SUM(C229:N229)</f>
        <v>11783</v>
      </c>
      <c r="P229" s="196"/>
    </row>
    <row r="230" spans="1:16" ht="20.25" thickTop="1">
      <c r="A230" s="193"/>
      <c r="B230" s="97" t="s">
        <v>98</v>
      </c>
      <c r="C230" s="46">
        <f>N228+C231</f>
        <v>13071</v>
      </c>
      <c r="D230" s="5">
        <f aca="true" t="shared" si="81" ref="D230:N230">C230+D231</f>
        <v>13352</v>
      </c>
      <c r="E230" s="5">
        <f t="shared" si="81"/>
        <v>14081</v>
      </c>
      <c r="F230" s="5">
        <f t="shared" si="81"/>
        <v>14810</v>
      </c>
      <c r="G230" s="5">
        <f t="shared" si="81"/>
        <v>15697</v>
      </c>
      <c r="H230" s="5">
        <f t="shared" si="81"/>
        <v>16309</v>
      </c>
      <c r="I230" s="5">
        <f t="shared" si="81"/>
        <v>16737</v>
      </c>
      <c r="J230" s="5">
        <f t="shared" si="81"/>
        <v>16993</v>
      </c>
      <c r="K230" s="5">
        <f t="shared" si="81"/>
        <v>17174</v>
      </c>
      <c r="L230" s="5">
        <f t="shared" si="81"/>
        <v>17963</v>
      </c>
      <c r="M230" s="5">
        <f t="shared" si="81"/>
        <v>19031</v>
      </c>
      <c r="N230" s="5">
        <f t="shared" si="81"/>
        <v>19770</v>
      </c>
      <c r="O230" s="45"/>
      <c r="P230" s="196"/>
    </row>
    <row r="231" spans="1:16" ht="20.25" thickBot="1">
      <c r="A231" s="193"/>
      <c r="B231" s="71" t="s">
        <v>7</v>
      </c>
      <c r="C231" s="46">
        <v>281</v>
      </c>
      <c r="D231" s="5">
        <v>281</v>
      </c>
      <c r="E231" s="5">
        <v>729</v>
      </c>
      <c r="F231" s="5">
        <v>729</v>
      </c>
      <c r="G231" s="5">
        <v>887</v>
      </c>
      <c r="H231" s="118">
        <v>612</v>
      </c>
      <c r="I231" s="118">
        <v>428</v>
      </c>
      <c r="J231" s="118">
        <v>256</v>
      </c>
      <c r="K231" s="118">
        <v>181</v>
      </c>
      <c r="L231" s="118">
        <v>789</v>
      </c>
      <c r="M231" s="50">
        <v>1068</v>
      </c>
      <c r="N231" s="50">
        <v>739</v>
      </c>
      <c r="O231" s="45">
        <f>SUM(C231:N231)</f>
        <v>6980</v>
      </c>
      <c r="P231" s="196"/>
    </row>
    <row r="232" spans="1:16" ht="20.25" thickTop="1">
      <c r="A232" s="193"/>
      <c r="B232" s="97" t="s">
        <v>108</v>
      </c>
      <c r="C232" s="46">
        <f>N230+C233</f>
        <v>20599</v>
      </c>
      <c r="D232" s="42"/>
      <c r="E232" s="42"/>
      <c r="F232" s="42"/>
      <c r="G232" s="42"/>
      <c r="H232" s="42"/>
      <c r="I232" s="42"/>
      <c r="J232" s="42"/>
      <c r="K232" s="42"/>
      <c r="L232" s="42"/>
      <c r="M232" s="118"/>
      <c r="N232" s="118"/>
      <c r="O232" s="23"/>
      <c r="P232" s="196"/>
    </row>
    <row r="233" spans="1:16" ht="20.25" thickBot="1">
      <c r="A233" s="194"/>
      <c r="B233" s="71" t="s">
        <v>7</v>
      </c>
      <c r="C233" s="105">
        <v>829</v>
      </c>
      <c r="D233" s="10"/>
      <c r="E233" s="10"/>
      <c r="F233" s="10"/>
      <c r="G233" s="10"/>
      <c r="H233" s="108"/>
      <c r="I233" s="108"/>
      <c r="J233" s="108"/>
      <c r="K233" s="108"/>
      <c r="L233" s="108"/>
      <c r="M233" s="108"/>
      <c r="N233" s="108"/>
      <c r="O233" s="2"/>
      <c r="P233" s="197"/>
    </row>
    <row r="234" spans="1:16" ht="21" thickBot="1" thickTop="1">
      <c r="A234" s="192" t="s">
        <v>19</v>
      </c>
      <c r="B234" s="29" t="s">
        <v>3</v>
      </c>
      <c r="C234" s="12"/>
      <c r="D234" s="11"/>
      <c r="E234" s="11"/>
      <c r="F234" s="11"/>
      <c r="G234" s="11"/>
      <c r="H234" s="127"/>
      <c r="I234" s="11"/>
      <c r="J234" s="11"/>
      <c r="K234" s="11"/>
      <c r="L234" s="11"/>
      <c r="M234" s="11"/>
      <c r="N234" s="11">
        <v>1183</v>
      </c>
      <c r="O234" s="18"/>
      <c r="P234" s="195" t="s">
        <v>19</v>
      </c>
    </row>
    <row r="235" spans="1:16" ht="21" thickBot="1" thickTop="1">
      <c r="A235" s="193"/>
      <c r="B235" s="30" t="s">
        <v>7</v>
      </c>
      <c r="C235" s="6"/>
      <c r="D235" s="1"/>
      <c r="E235" s="1"/>
      <c r="F235" s="1"/>
      <c r="G235" s="1"/>
      <c r="H235" s="118"/>
      <c r="I235" s="1"/>
      <c r="J235" s="1"/>
      <c r="K235" s="1"/>
      <c r="L235" s="1"/>
      <c r="M235" s="1"/>
      <c r="N235" s="4">
        <v>1183</v>
      </c>
      <c r="O235" s="23"/>
      <c r="P235" s="196"/>
    </row>
    <row r="236" spans="1:16" ht="21" thickBot="1" thickTop="1">
      <c r="A236" s="193"/>
      <c r="B236" s="31" t="s">
        <v>13</v>
      </c>
      <c r="C236" s="6">
        <v>2265</v>
      </c>
      <c r="D236" s="1">
        <v>2395</v>
      </c>
      <c r="E236" s="1">
        <v>3285</v>
      </c>
      <c r="F236" s="1">
        <v>4572</v>
      </c>
      <c r="G236" s="1">
        <v>5773</v>
      </c>
      <c r="H236" s="118">
        <v>7162</v>
      </c>
      <c r="I236" s="1">
        <v>7640</v>
      </c>
      <c r="J236" s="1">
        <v>7912</v>
      </c>
      <c r="K236" s="1">
        <v>8911</v>
      </c>
      <c r="L236" s="1">
        <v>9809</v>
      </c>
      <c r="M236" s="1">
        <v>11266</v>
      </c>
      <c r="N236" s="1">
        <v>12755</v>
      </c>
      <c r="O236" s="23"/>
      <c r="P236" s="196"/>
    </row>
    <row r="237" spans="1:16" ht="21" thickBot="1" thickTop="1">
      <c r="A237" s="193"/>
      <c r="B237" s="30" t="s">
        <v>7</v>
      </c>
      <c r="C237" s="7">
        <v>1082</v>
      </c>
      <c r="D237" s="5">
        <f>D236-C236</f>
        <v>130</v>
      </c>
      <c r="E237" s="5">
        <f aca="true" t="shared" si="82" ref="E237:N237">E236-D236</f>
        <v>890</v>
      </c>
      <c r="F237" s="5">
        <f t="shared" si="82"/>
        <v>1287</v>
      </c>
      <c r="G237" s="5">
        <f t="shared" si="82"/>
        <v>1201</v>
      </c>
      <c r="H237" s="118">
        <f t="shared" si="82"/>
        <v>1389</v>
      </c>
      <c r="I237" s="5">
        <f t="shared" si="82"/>
        <v>478</v>
      </c>
      <c r="J237" s="5">
        <f t="shared" si="82"/>
        <v>272</v>
      </c>
      <c r="K237" s="5">
        <f t="shared" si="82"/>
        <v>999</v>
      </c>
      <c r="L237" s="5">
        <f t="shared" si="82"/>
        <v>898</v>
      </c>
      <c r="M237" s="5">
        <f t="shared" si="82"/>
        <v>1457</v>
      </c>
      <c r="N237" s="5">
        <f t="shared" si="82"/>
        <v>1489</v>
      </c>
      <c r="O237" s="23">
        <f>SUM(C237:N237)</f>
        <v>11572</v>
      </c>
      <c r="P237" s="196"/>
    </row>
    <row r="238" spans="1:16" ht="21" thickBot="1" thickTop="1">
      <c r="A238" s="193"/>
      <c r="B238" s="33" t="s">
        <v>38</v>
      </c>
      <c r="C238" s="7">
        <v>13760</v>
      </c>
      <c r="D238" s="5">
        <v>13848</v>
      </c>
      <c r="E238" s="5">
        <v>14870</v>
      </c>
      <c r="F238" s="5">
        <v>16801</v>
      </c>
      <c r="G238" s="5">
        <v>20035</v>
      </c>
      <c r="H238" s="118">
        <v>20355</v>
      </c>
      <c r="I238" s="5">
        <v>20398</v>
      </c>
      <c r="J238" s="5">
        <v>20967</v>
      </c>
      <c r="K238" s="5">
        <v>22213</v>
      </c>
      <c r="L238" s="5">
        <v>23112</v>
      </c>
      <c r="M238" s="5">
        <v>24096</v>
      </c>
      <c r="N238" s="5">
        <v>25118</v>
      </c>
      <c r="O238" s="23"/>
      <c r="P238" s="196"/>
    </row>
    <row r="239" spans="1:16" ht="21" thickBot="1" thickTop="1">
      <c r="A239" s="193"/>
      <c r="B239" s="34" t="s">
        <v>39</v>
      </c>
      <c r="C239" s="48">
        <v>1005</v>
      </c>
      <c r="D239" s="5">
        <f aca="true" t="shared" si="83" ref="D239:N239">D238-C238</f>
        <v>88</v>
      </c>
      <c r="E239" s="5">
        <f t="shared" si="83"/>
        <v>1022</v>
      </c>
      <c r="F239" s="5">
        <f t="shared" si="83"/>
        <v>1931</v>
      </c>
      <c r="G239" s="5">
        <f t="shared" si="83"/>
        <v>3234</v>
      </c>
      <c r="H239" s="118">
        <f t="shared" si="83"/>
        <v>320</v>
      </c>
      <c r="I239" s="5">
        <f t="shared" si="83"/>
        <v>43</v>
      </c>
      <c r="J239" s="5">
        <f t="shared" si="83"/>
        <v>569</v>
      </c>
      <c r="K239" s="5">
        <f t="shared" si="83"/>
        <v>1246</v>
      </c>
      <c r="L239" s="5">
        <f t="shared" si="83"/>
        <v>899</v>
      </c>
      <c r="M239" s="5">
        <f t="shared" si="83"/>
        <v>984</v>
      </c>
      <c r="N239" s="5">
        <f t="shared" si="83"/>
        <v>1022</v>
      </c>
      <c r="O239" s="23">
        <f>SUM(C239:N239)</f>
        <v>12363</v>
      </c>
      <c r="P239" s="196"/>
    </row>
    <row r="240" spans="1:16" ht="21" thickBot="1" thickTop="1">
      <c r="A240" s="193"/>
      <c r="B240" s="30" t="s">
        <v>40</v>
      </c>
      <c r="C240" s="46">
        <v>26041</v>
      </c>
      <c r="D240" s="42">
        <v>26151</v>
      </c>
      <c r="E240" s="42">
        <v>27202</v>
      </c>
      <c r="F240" s="42">
        <v>28172</v>
      </c>
      <c r="G240" s="42">
        <v>29185</v>
      </c>
      <c r="H240" s="126">
        <v>29492</v>
      </c>
      <c r="I240" s="42">
        <v>29520</v>
      </c>
      <c r="J240" s="42">
        <v>30358</v>
      </c>
      <c r="K240" s="42">
        <v>31110</v>
      </c>
      <c r="L240" s="42">
        <v>32105</v>
      </c>
      <c r="M240" s="42">
        <v>33227</v>
      </c>
      <c r="N240" s="42">
        <v>34467</v>
      </c>
      <c r="O240" s="23"/>
      <c r="P240" s="196"/>
    </row>
    <row r="241" spans="1:16" ht="21" thickBot="1" thickTop="1">
      <c r="A241" s="193"/>
      <c r="B241" s="32" t="s">
        <v>7</v>
      </c>
      <c r="C241" s="69">
        <f>C240-N238</f>
        <v>923</v>
      </c>
      <c r="D241" s="42">
        <f aca="true" t="shared" si="84" ref="D241:K241">D240-C240</f>
        <v>110</v>
      </c>
      <c r="E241" s="42">
        <f t="shared" si="84"/>
        <v>1051</v>
      </c>
      <c r="F241" s="42">
        <f t="shared" si="84"/>
        <v>970</v>
      </c>
      <c r="G241" s="42">
        <f t="shared" si="84"/>
        <v>1013</v>
      </c>
      <c r="H241" s="126">
        <f t="shared" si="84"/>
        <v>307</v>
      </c>
      <c r="I241" s="42">
        <f t="shared" si="84"/>
        <v>28</v>
      </c>
      <c r="J241" s="42">
        <f t="shared" si="84"/>
        <v>838</v>
      </c>
      <c r="K241" s="42">
        <f t="shared" si="84"/>
        <v>752</v>
      </c>
      <c r="L241" s="42">
        <f>L240-K240</f>
        <v>995</v>
      </c>
      <c r="M241" s="42">
        <f>M240-L240</f>
        <v>1122</v>
      </c>
      <c r="N241" s="42">
        <f>N240-M240</f>
        <v>1240</v>
      </c>
      <c r="O241" s="23">
        <f>SUM(C241:N241)</f>
        <v>9349</v>
      </c>
      <c r="P241" s="196"/>
    </row>
    <row r="242" spans="1:16" ht="20.25" thickTop="1">
      <c r="A242" s="193"/>
      <c r="B242" s="97" t="s">
        <v>77</v>
      </c>
      <c r="C242" s="46">
        <v>35331</v>
      </c>
      <c r="D242" s="5">
        <v>35442</v>
      </c>
      <c r="E242" s="5">
        <v>36192</v>
      </c>
      <c r="F242" s="5">
        <v>37202</v>
      </c>
      <c r="G242" s="5">
        <v>38216</v>
      </c>
      <c r="H242" s="118">
        <v>39182</v>
      </c>
      <c r="I242" s="5">
        <v>39321</v>
      </c>
      <c r="J242" s="5">
        <v>39398</v>
      </c>
      <c r="K242" s="5">
        <v>40226</v>
      </c>
      <c r="L242" s="5">
        <v>41361</v>
      </c>
      <c r="M242" s="5">
        <v>42495</v>
      </c>
      <c r="N242" s="5">
        <v>44052</v>
      </c>
      <c r="O242" s="23"/>
      <c r="P242" s="196"/>
    </row>
    <row r="243" spans="1:16" ht="20.25" thickBot="1">
      <c r="A243" s="193"/>
      <c r="B243" s="71" t="s">
        <v>7</v>
      </c>
      <c r="C243" s="9">
        <f>C242-N240</f>
        <v>864</v>
      </c>
      <c r="D243" s="51">
        <f aca="true" t="shared" si="85" ref="D243:J243">D242-C242</f>
        <v>111</v>
      </c>
      <c r="E243" s="51">
        <f t="shared" si="85"/>
        <v>750</v>
      </c>
      <c r="F243" s="51">
        <f t="shared" si="85"/>
        <v>1010</v>
      </c>
      <c r="G243" s="51">
        <f t="shared" si="85"/>
        <v>1014</v>
      </c>
      <c r="H243" s="109">
        <f t="shared" si="85"/>
        <v>966</v>
      </c>
      <c r="I243" s="50">
        <f t="shared" si="85"/>
        <v>139</v>
      </c>
      <c r="J243" s="50">
        <f t="shared" si="85"/>
        <v>77</v>
      </c>
      <c r="K243" s="50">
        <f>K242-J242</f>
        <v>828</v>
      </c>
      <c r="L243" s="50">
        <f>L242-K242</f>
        <v>1135</v>
      </c>
      <c r="M243" s="50">
        <f>M242-L242</f>
        <v>1134</v>
      </c>
      <c r="N243" s="50">
        <f>N242-M242</f>
        <v>1557</v>
      </c>
      <c r="O243" s="45">
        <f>SUM(C243:N243)</f>
        <v>9585</v>
      </c>
      <c r="P243" s="196"/>
    </row>
    <row r="244" spans="1:16" ht="20.25" thickTop="1">
      <c r="A244" s="193"/>
      <c r="B244" s="97" t="s">
        <v>98</v>
      </c>
      <c r="C244" s="46">
        <f>N242+C245</f>
        <v>44263</v>
      </c>
      <c r="D244" s="5">
        <f>C244+D245</f>
        <v>44474</v>
      </c>
      <c r="E244" s="5">
        <f>E245+D244</f>
        <v>45273</v>
      </c>
      <c r="F244" s="5">
        <f aca="true" t="shared" si="86" ref="F244:N244">E244+F245</f>
        <v>46072</v>
      </c>
      <c r="G244" s="5">
        <f t="shared" si="86"/>
        <v>47361</v>
      </c>
      <c r="H244" s="5">
        <f t="shared" si="86"/>
        <v>48088</v>
      </c>
      <c r="I244" s="5">
        <f t="shared" si="86"/>
        <v>48098</v>
      </c>
      <c r="J244" s="5">
        <f t="shared" si="86"/>
        <v>48118</v>
      </c>
      <c r="K244" s="5">
        <f t="shared" si="86"/>
        <v>48270</v>
      </c>
      <c r="L244" s="5">
        <f t="shared" si="86"/>
        <v>49405</v>
      </c>
      <c r="M244" s="5">
        <f t="shared" si="86"/>
        <v>50716</v>
      </c>
      <c r="N244" s="5">
        <f t="shared" si="86"/>
        <v>51798</v>
      </c>
      <c r="O244" s="45"/>
      <c r="P244" s="196"/>
    </row>
    <row r="245" spans="1:16" ht="20.25" thickBot="1">
      <c r="A245" s="193"/>
      <c r="B245" s="71" t="s">
        <v>7</v>
      </c>
      <c r="C245" s="46">
        <v>211</v>
      </c>
      <c r="D245" s="5">
        <v>211</v>
      </c>
      <c r="E245" s="5">
        <v>799</v>
      </c>
      <c r="F245" s="5">
        <v>799</v>
      </c>
      <c r="G245" s="5">
        <v>1289</v>
      </c>
      <c r="H245" s="118">
        <v>727</v>
      </c>
      <c r="I245" s="118">
        <v>10</v>
      </c>
      <c r="J245" s="118">
        <v>20</v>
      </c>
      <c r="K245" s="118">
        <v>152</v>
      </c>
      <c r="L245" s="118">
        <v>1135</v>
      </c>
      <c r="M245" s="50">
        <v>1311</v>
      </c>
      <c r="N245" s="50">
        <v>1082</v>
      </c>
      <c r="O245" s="45">
        <f>SUM(C245:N245)</f>
        <v>7746</v>
      </c>
      <c r="P245" s="196"/>
    </row>
    <row r="246" spans="1:16" ht="20.25" thickTop="1">
      <c r="A246" s="193"/>
      <c r="B246" s="97" t="s">
        <v>108</v>
      </c>
      <c r="C246" s="46">
        <f>N244+C247</f>
        <v>52954</v>
      </c>
      <c r="D246" s="42"/>
      <c r="E246" s="42"/>
      <c r="F246" s="42"/>
      <c r="G246" s="42"/>
      <c r="H246" s="42"/>
      <c r="I246" s="42"/>
      <c r="J246" s="42"/>
      <c r="K246" s="42"/>
      <c r="L246" s="42"/>
      <c r="M246" s="118"/>
      <c r="N246" s="118"/>
      <c r="O246" s="23"/>
      <c r="P246" s="196"/>
    </row>
    <row r="247" spans="1:16" ht="20.25" thickBot="1">
      <c r="A247" s="194"/>
      <c r="B247" s="71" t="s">
        <v>7</v>
      </c>
      <c r="C247" s="105">
        <v>1156</v>
      </c>
      <c r="D247" s="10"/>
      <c r="E247" s="10"/>
      <c r="F247" s="10"/>
      <c r="G247" s="10"/>
      <c r="H247" s="108"/>
      <c r="I247" s="108"/>
      <c r="J247" s="108"/>
      <c r="K247" s="108"/>
      <c r="L247" s="108"/>
      <c r="M247" s="108"/>
      <c r="N247" s="108"/>
      <c r="O247" s="2"/>
      <c r="P247" s="197"/>
    </row>
    <row r="248" spans="1:16" ht="21" thickBot="1" thickTop="1">
      <c r="A248" s="192" t="s">
        <v>10</v>
      </c>
      <c r="B248" s="29" t="s">
        <v>3</v>
      </c>
      <c r="C248" s="12"/>
      <c r="D248" s="11"/>
      <c r="E248" s="11"/>
      <c r="F248" s="11"/>
      <c r="G248" s="11"/>
      <c r="H248" s="127"/>
      <c r="I248" s="11"/>
      <c r="J248" s="11"/>
      <c r="K248" s="11"/>
      <c r="L248" s="11"/>
      <c r="M248" s="11"/>
      <c r="N248" s="11">
        <v>527</v>
      </c>
      <c r="O248" s="18"/>
      <c r="P248" s="195" t="s">
        <v>10</v>
      </c>
    </row>
    <row r="249" spans="1:16" ht="21" thickBot="1" thickTop="1">
      <c r="A249" s="193"/>
      <c r="B249" s="30" t="s">
        <v>46</v>
      </c>
      <c r="C249" s="6"/>
      <c r="D249" s="1"/>
      <c r="E249" s="1"/>
      <c r="F249" s="1"/>
      <c r="G249" s="1"/>
      <c r="H249" s="118"/>
      <c r="I249" s="1"/>
      <c r="J249" s="1"/>
      <c r="K249" s="5">
        <f>K248-J248</f>
        <v>0</v>
      </c>
      <c r="L249" s="5">
        <f>L248-K248</f>
        <v>0</v>
      </c>
      <c r="M249" s="5">
        <f>M248-L248</f>
        <v>0</v>
      </c>
      <c r="N249" s="5">
        <f>N248-M248</f>
        <v>527</v>
      </c>
      <c r="O249" s="23"/>
      <c r="P249" s="196"/>
    </row>
    <row r="250" spans="1:16" ht="21" thickBot="1" thickTop="1">
      <c r="A250" s="193"/>
      <c r="B250" s="31" t="s">
        <v>47</v>
      </c>
      <c r="C250" s="6">
        <v>1326</v>
      </c>
      <c r="D250" s="1">
        <v>1436</v>
      </c>
      <c r="E250" s="1">
        <v>2192</v>
      </c>
      <c r="F250" s="1">
        <v>3511</v>
      </c>
      <c r="G250" s="1">
        <v>4796</v>
      </c>
      <c r="H250" s="118">
        <v>6318</v>
      </c>
      <c r="I250" s="1">
        <v>6800</v>
      </c>
      <c r="J250" s="1">
        <v>7203</v>
      </c>
      <c r="K250" s="1">
        <v>8251</v>
      </c>
      <c r="L250" s="1">
        <v>9214</v>
      </c>
      <c r="M250" s="1">
        <v>10575</v>
      </c>
      <c r="N250" s="1">
        <v>11797</v>
      </c>
      <c r="O250" s="23"/>
      <c r="P250" s="196"/>
    </row>
    <row r="251" spans="1:16" ht="21" thickBot="1" thickTop="1">
      <c r="A251" s="193"/>
      <c r="B251" s="30" t="s">
        <v>46</v>
      </c>
      <c r="C251" s="7">
        <v>754</v>
      </c>
      <c r="D251" s="5">
        <f aca="true" t="shared" si="87" ref="D251:N251">D250-C250</f>
        <v>110</v>
      </c>
      <c r="E251" s="5">
        <f t="shared" si="87"/>
        <v>756</v>
      </c>
      <c r="F251" s="5">
        <f t="shared" si="87"/>
        <v>1319</v>
      </c>
      <c r="G251" s="5">
        <f t="shared" si="87"/>
        <v>1285</v>
      </c>
      <c r="H251" s="118">
        <f t="shared" si="87"/>
        <v>1522</v>
      </c>
      <c r="I251" s="5">
        <f t="shared" si="87"/>
        <v>482</v>
      </c>
      <c r="J251" s="5">
        <f t="shared" si="87"/>
        <v>403</v>
      </c>
      <c r="K251" s="5">
        <f t="shared" si="87"/>
        <v>1048</v>
      </c>
      <c r="L251" s="5">
        <f t="shared" si="87"/>
        <v>963</v>
      </c>
      <c r="M251" s="5">
        <f t="shared" si="87"/>
        <v>1361</v>
      </c>
      <c r="N251" s="5">
        <f t="shared" si="87"/>
        <v>1222</v>
      </c>
      <c r="O251" s="23">
        <f>SUM(C251:N251)</f>
        <v>11225</v>
      </c>
      <c r="P251" s="196"/>
    </row>
    <row r="252" spans="1:16" ht="21" thickBot="1" thickTop="1">
      <c r="A252" s="193"/>
      <c r="B252" s="33" t="s">
        <v>38</v>
      </c>
      <c r="C252" s="7">
        <v>12547</v>
      </c>
      <c r="D252" s="5">
        <v>12583</v>
      </c>
      <c r="E252" s="5">
        <v>13332</v>
      </c>
      <c r="F252" s="5">
        <v>14794</v>
      </c>
      <c r="G252" s="5">
        <v>17405</v>
      </c>
      <c r="H252" s="118">
        <v>18014</v>
      </c>
      <c r="I252" s="5">
        <v>18404</v>
      </c>
      <c r="J252" s="5">
        <v>19063</v>
      </c>
      <c r="K252" s="5">
        <v>20396</v>
      </c>
      <c r="L252" s="5">
        <v>21503</v>
      </c>
      <c r="M252" s="5">
        <v>22530</v>
      </c>
      <c r="N252" s="5">
        <v>23518</v>
      </c>
      <c r="O252" s="23"/>
      <c r="P252" s="196"/>
    </row>
    <row r="253" spans="1:16" ht="21" thickBot="1" thickTop="1">
      <c r="A253" s="193"/>
      <c r="B253" s="34" t="s">
        <v>39</v>
      </c>
      <c r="C253" s="48">
        <v>750</v>
      </c>
      <c r="D253" s="5">
        <f aca="true" t="shared" si="88" ref="D253:N253">D252-C252</f>
        <v>36</v>
      </c>
      <c r="E253" s="5">
        <f t="shared" si="88"/>
        <v>749</v>
      </c>
      <c r="F253" s="5">
        <f t="shared" si="88"/>
        <v>1462</v>
      </c>
      <c r="G253" s="5">
        <f t="shared" si="88"/>
        <v>2611</v>
      </c>
      <c r="H253" s="118">
        <f t="shared" si="88"/>
        <v>609</v>
      </c>
      <c r="I253" s="5">
        <f t="shared" si="88"/>
        <v>390</v>
      </c>
      <c r="J253" s="5">
        <f t="shared" si="88"/>
        <v>659</v>
      </c>
      <c r="K253" s="5">
        <f t="shared" si="88"/>
        <v>1333</v>
      </c>
      <c r="L253" s="5">
        <f t="shared" si="88"/>
        <v>1107</v>
      </c>
      <c r="M253" s="5">
        <f t="shared" si="88"/>
        <v>1027</v>
      </c>
      <c r="N253" s="5">
        <f t="shared" si="88"/>
        <v>988</v>
      </c>
      <c r="O253" s="23">
        <f>SUM(C253:N253)</f>
        <v>11721</v>
      </c>
      <c r="P253" s="196"/>
    </row>
    <row r="254" spans="1:16" ht="21" thickBot="1" thickTop="1">
      <c r="A254" s="193"/>
      <c r="B254" s="30" t="s">
        <v>48</v>
      </c>
      <c r="C254" s="46">
        <v>24238</v>
      </c>
      <c r="D254" s="42">
        <v>24288</v>
      </c>
      <c r="E254" s="42">
        <v>24989</v>
      </c>
      <c r="F254" s="42">
        <v>26007</v>
      </c>
      <c r="G254" s="42">
        <v>27274</v>
      </c>
      <c r="H254" s="126">
        <v>28014</v>
      </c>
      <c r="I254" s="42">
        <v>28500</v>
      </c>
      <c r="J254" s="42">
        <v>28872</v>
      </c>
      <c r="K254" s="42">
        <v>29904</v>
      </c>
      <c r="L254" s="42">
        <v>31113</v>
      </c>
      <c r="M254" s="42">
        <v>32364</v>
      </c>
      <c r="N254" s="42">
        <v>33601</v>
      </c>
      <c r="O254" s="23"/>
      <c r="P254" s="196"/>
    </row>
    <row r="255" spans="1:16" ht="21" thickBot="1" thickTop="1">
      <c r="A255" s="193"/>
      <c r="B255" s="32" t="s">
        <v>46</v>
      </c>
      <c r="C255" s="69">
        <f>C254-N252</f>
        <v>720</v>
      </c>
      <c r="D255" s="42">
        <f aca="true" t="shared" si="89" ref="D255:K255">D254-C254</f>
        <v>50</v>
      </c>
      <c r="E255" s="42">
        <f t="shared" si="89"/>
        <v>701</v>
      </c>
      <c r="F255" s="42">
        <f t="shared" si="89"/>
        <v>1018</v>
      </c>
      <c r="G255" s="42">
        <f t="shared" si="89"/>
        <v>1267</v>
      </c>
      <c r="H255" s="126">
        <f t="shared" si="89"/>
        <v>740</v>
      </c>
      <c r="I255" s="42">
        <f t="shared" si="89"/>
        <v>486</v>
      </c>
      <c r="J255" s="42">
        <f t="shared" si="89"/>
        <v>372</v>
      </c>
      <c r="K255" s="42">
        <f t="shared" si="89"/>
        <v>1032</v>
      </c>
      <c r="L255" s="42">
        <f>L254-K254</f>
        <v>1209</v>
      </c>
      <c r="M255" s="42">
        <f>M254-L254</f>
        <v>1251</v>
      </c>
      <c r="N255" s="42">
        <f>N254-M254</f>
        <v>1237</v>
      </c>
      <c r="O255" s="23">
        <f>SUM(C255:N255)</f>
        <v>10083</v>
      </c>
      <c r="P255" s="196"/>
    </row>
    <row r="256" spans="1:16" ht="20.25" thickTop="1">
      <c r="A256" s="193"/>
      <c r="B256" s="97" t="s">
        <v>77</v>
      </c>
      <c r="C256" s="46">
        <v>34606</v>
      </c>
      <c r="D256" s="5">
        <v>34685</v>
      </c>
      <c r="E256" s="5">
        <v>35578</v>
      </c>
      <c r="F256" s="5">
        <v>37072</v>
      </c>
      <c r="G256" s="5">
        <v>38695</v>
      </c>
      <c r="H256" s="118">
        <v>40415</v>
      </c>
      <c r="I256" s="5">
        <v>41404</v>
      </c>
      <c r="J256" s="5">
        <v>42396</v>
      </c>
      <c r="K256" s="5">
        <v>43650</v>
      </c>
      <c r="L256" s="5">
        <v>45274</v>
      </c>
      <c r="M256" s="5">
        <v>46898</v>
      </c>
      <c r="N256" s="5">
        <v>47882</v>
      </c>
      <c r="O256" s="23"/>
      <c r="P256" s="196"/>
    </row>
    <row r="257" spans="1:16" ht="20.25" thickBot="1">
      <c r="A257" s="193"/>
      <c r="B257" s="71" t="s">
        <v>7</v>
      </c>
      <c r="C257" s="9">
        <f>C256-N254</f>
        <v>1005</v>
      </c>
      <c r="D257" s="51">
        <f aca="true" t="shared" si="90" ref="D257:J257">D256-C256</f>
        <v>79</v>
      </c>
      <c r="E257" s="51">
        <f t="shared" si="90"/>
        <v>893</v>
      </c>
      <c r="F257" s="51">
        <f t="shared" si="90"/>
        <v>1494</v>
      </c>
      <c r="G257" s="51">
        <f t="shared" si="90"/>
        <v>1623</v>
      </c>
      <c r="H257" s="109">
        <f t="shared" si="90"/>
        <v>1720</v>
      </c>
      <c r="I257" s="50">
        <f t="shared" si="90"/>
        <v>989</v>
      </c>
      <c r="J257" s="50">
        <f t="shared" si="90"/>
        <v>992</v>
      </c>
      <c r="K257" s="50">
        <f>K256-J256</f>
        <v>1254</v>
      </c>
      <c r="L257" s="50">
        <f>L256-K256</f>
        <v>1624</v>
      </c>
      <c r="M257" s="50">
        <f>M256-L256</f>
        <v>1624</v>
      </c>
      <c r="N257" s="50">
        <f>N256-M256</f>
        <v>984</v>
      </c>
      <c r="O257" s="45">
        <f>SUM(C257:N257)</f>
        <v>14281</v>
      </c>
      <c r="P257" s="196"/>
    </row>
    <row r="258" spans="1:16" ht="20.25" thickTop="1">
      <c r="A258" s="193"/>
      <c r="B258" s="97" t="s">
        <v>98</v>
      </c>
      <c r="C258" s="46">
        <f>N256+C259</f>
        <v>48065</v>
      </c>
      <c r="D258" s="5">
        <f aca="true" t="shared" si="91" ref="D258:N258">D259+C258</f>
        <v>48248</v>
      </c>
      <c r="E258" s="5">
        <f t="shared" si="91"/>
        <v>49056</v>
      </c>
      <c r="F258" s="5">
        <f t="shared" si="91"/>
        <v>49864</v>
      </c>
      <c r="G258" s="5">
        <f t="shared" si="91"/>
        <v>51348</v>
      </c>
      <c r="H258" s="5">
        <f t="shared" si="91"/>
        <v>52185</v>
      </c>
      <c r="I258" s="5">
        <f t="shared" si="91"/>
        <v>52201</v>
      </c>
      <c r="J258" s="5">
        <f t="shared" si="91"/>
        <v>52228</v>
      </c>
      <c r="K258" s="5">
        <f t="shared" si="91"/>
        <v>52395</v>
      </c>
      <c r="L258" s="5">
        <f t="shared" si="91"/>
        <v>53485</v>
      </c>
      <c r="M258" s="5">
        <f t="shared" si="91"/>
        <v>54082</v>
      </c>
      <c r="N258" s="5">
        <f t="shared" si="91"/>
        <v>55669</v>
      </c>
      <c r="O258" s="45"/>
      <c r="P258" s="196"/>
    </row>
    <row r="259" spans="1:16" ht="20.25" thickBot="1">
      <c r="A259" s="193"/>
      <c r="B259" s="71" t="s">
        <v>7</v>
      </c>
      <c r="C259" s="46">
        <v>183</v>
      </c>
      <c r="D259" s="5">
        <v>183</v>
      </c>
      <c r="E259" s="5">
        <v>808</v>
      </c>
      <c r="F259" s="5">
        <v>808</v>
      </c>
      <c r="G259" s="5">
        <v>1484</v>
      </c>
      <c r="H259" s="118">
        <v>837</v>
      </c>
      <c r="I259" s="118">
        <v>16</v>
      </c>
      <c r="J259" s="118">
        <v>27</v>
      </c>
      <c r="K259" s="118">
        <v>167</v>
      </c>
      <c r="L259" s="118">
        <v>1090</v>
      </c>
      <c r="M259" s="50">
        <v>597</v>
      </c>
      <c r="N259" s="50">
        <v>1587</v>
      </c>
      <c r="O259" s="45">
        <f>SUM(C259:N259)</f>
        <v>7787</v>
      </c>
      <c r="P259" s="196"/>
    </row>
    <row r="260" spans="1:16" ht="20.25" thickTop="1">
      <c r="A260" s="193"/>
      <c r="B260" s="97" t="s">
        <v>108</v>
      </c>
      <c r="C260" s="46">
        <f>N258+C261</f>
        <v>56298</v>
      </c>
      <c r="D260" s="42"/>
      <c r="E260" s="42"/>
      <c r="F260" s="42"/>
      <c r="G260" s="42"/>
      <c r="H260" s="42"/>
      <c r="I260" s="42"/>
      <c r="J260" s="42"/>
      <c r="K260" s="42"/>
      <c r="L260" s="42"/>
      <c r="M260" s="118"/>
      <c r="N260" s="118"/>
      <c r="O260" s="23"/>
      <c r="P260" s="196"/>
    </row>
    <row r="261" spans="1:16" ht="20.25" thickBot="1">
      <c r="A261" s="194"/>
      <c r="B261" s="71" t="s">
        <v>7</v>
      </c>
      <c r="C261" s="105">
        <v>629</v>
      </c>
      <c r="D261" s="10"/>
      <c r="E261" s="10"/>
      <c r="F261" s="10"/>
      <c r="G261" s="10"/>
      <c r="H261" s="108"/>
      <c r="I261" s="108"/>
      <c r="J261" s="108"/>
      <c r="K261" s="108"/>
      <c r="L261" s="108"/>
      <c r="M261" s="108"/>
      <c r="N261" s="108"/>
      <c r="O261" s="2"/>
      <c r="P261" s="197"/>
    </row>
    <row r="262" spans="1:16" ht="21" thickBot="1" thickTop="1">
      <c r="A262" s="192" t="s">
        <v>11</v>
      </c>
      <c r="B262" s="29" t="s">
        <v>3</v>
      </c>
      <c r="C262" s="12"/>
      <c r="D262" s="11"/>
      <c r="E262" s="11"/>
      <c r="F262" s="11"/>
      <c r="G262" s="11"/>
      <c r="H262" s="127"/>
      <c r="I262" s="11"/>
      <c r="J262" s="11"/>
      <c r="K262" s="11"/>
      <c r="L262" s="11"/>
      <c r="M262" s="11"/>
      <c r="N262" s="11">
        <v>156</v>
      </c>
      <c r="O262" s="18"/>
      <c r="P262" s="195" t="s">
        <v>11</v>
      </c>
    </row>
    <row r="263" spans="1:16" ht="21" thickBot="1" thickTop="1">
      <c r="A263" s="193"/>
      <c r="B263" s="30" t="s">
        <v>7</v>
      </c>
      <c r="C263" s="6"/>
      <c r="D263" s="1"/>
      <c r="E263" s="1"/>
      <c r="F263" s="1"/>
      <c r="G263" s="1"/>
      <c r="H263" s="118"/>
      <c r="I263" s="1"/>
      <c r="J263" s="1"/>
      <c r="K263" s="1"/>
      <c r="L263" s="1"/>
      <c r="M263" s="1"/>
      <c r="N263" s="4">
        <v>156</v>
      </c>
      <c r="O263" s="23"/>
      <c r="P263" s="196"/>
    </row>
    <row r="264" spans="1:16" ht="21" thickBot="1" thickTop="1">
      <c r="A264" s="193"/>
      <c r="B264" s="31" t="s">
        <v>13</v>
      </c>
      <c r="C264" s="6">
        <v>1313</v>
      </c>
      <c r="D264" s="1">
        <v>1464</v>
      </c>
      <c r="E264" s="1">
        <v>2483</v>
      </c>
      <c r="F264" s="1">
        <v>3688</v>
      </c>
      <c r="G264" s="1">
        <v>4468</v>
      </c>
      <c r="H264" s="118">
        <v>5277</v>
      </c>
      <c r="I264" s="1">
        <v>5455</v>
      </c>
      <c r="J264" s="1">
        <v>5666</v>
      </c>
      <c r="K264" s="1">
        <v>6199</v>
      </c>
      <c r="L264" s="1">
        <v>6790</v>
      </c>
      <c r="M264" s="1">
        <v>7801</v>
      </c>
      <c r="N264" s="1">
        <v>9392</v>
      </c>
      <c r="O264" s="23"/>
      <c r="P264" s="196"/>
    </row>
    <row r="265" spans="1:16" ht="21" thickBot="1" thickTop="1">
      <c r="A265" s="193"/>
      <c r="B265" s="30" t="s">
        <v>7</v>
      </c>
      <c r="C265" s="7">
        <v>1157</v>
      </c>
      <c r="D265" s="5">
        <f aca="true" t="shared" si="92" ref="D265:N265">D264-C264</f>
        <v>151</v>
      </c>
      <c r="E265" s="5">
        <f t="shared" si="92"/>
        <v>1019</v>
      </c>
      <c r="F265" s="5">
        <f t="shared" si="92"/>
        <v>1205</v>
      </c>
      <c r="G265" s="5">
        <f t="shared" si="92"/>
        <v>780</v>
      </c>
      <c r="H265" s="118">
        <f t="shared" si="92"/>
        <v>809</v>
      </c>
      <c r="I265" s="5">
        <f t="shared" si="92"/>
        <v>178</v>
      </c>
      <c r="J265" s="5">
        <f t="shared" si="92"/>
        <v>211</v>
      </c>
      <c r="K265" s="5">
        <f t="shared" si="92"/>
        <v>533</v>
      </c>
      <c r="L265" s="5">
        <f t="shared" si="92"/>
        <v>591</v>
      </c>
      <c r="M265" s="5">
        <f t="shared" si="92"/>
        <v>1011</v>
      </c>
      <c r="N265" s="5">
        <f t="shared" si="92"/>
        <v>1591</v>
      </c>
      <c r="O265" s="23">
        <f>SUM(C265:N265)</f>
        <v>9236</v>
      </c>
      <c r="P265" s="196"/>
    </row>
    <row r="266" spans="1:16" ht="21" thickBot="1" thickTop="1">
      <c r="A266" s="193"/>
      <c r="B266" s="33" t="s">
        <v>38</v>
      </c>
      <c r="C266" s="7">
        <v>10570</v>
      </c>
      <c r="D266" s="5">
        <v>10625</v>
      </c>
      <c r="E266" s="5">
        <v>11652</v>
      </c>
      <c r="F266" s="5">
        <v>13326</v>
      </c>
      <c r="G266" s="5">
        <v>15227</v>
      </c>
      <c r="H266" s="118">
        <v>15450</v>
      </c>
      <c r="I266" s="5">
        <v>15479</v>
      </c>
      <c r="J266" s="5">
        <v>15899</v>
      </c>
      <c r="K266" s="5">
        <v>16839</v>
      </c>
      <c r="L266" s="5">
        <v>17740</v>
      </c>
      <c r="M266" s="5">
        <v>18734</v>
      </c>
      <c r="N266" s="5">
        <v>19934</v>
      </c>
      <c r="O266" s="23"/>
      <c r="P266" s="196"/>
    </row>
    <row r="267" spans="1:16" ht="21" thickBot="1" thickTop="1">
      <c r="A267" s="193"/>
      <c r="B267" s="34" t="s">
        <v>39</v>
      </c>
      <c r="C267" s="48">
        <v>1178</v>
      </c>
      <c r="D267" s="5">
        <f aca="true" t="shared" si="93" ref="D267:N267">D266-C266</f>
        <v>55</v>
      </c>
      <c r="E267" s="5">
        <f t="shared" si="93"/>
        <v>1027</v>
      </c>
      <c r="F267" s="5">
        <f t="shared" si="93"/>
        <v>1674</v>
      </c>
      <c r="G267" s="5">
        <f t="shared" si="93"/>
        <v>1901</v>
      </c>
      <c r="H267" s="118">
        <f t="shared" si="93"/>
        <v>223</v>
      </c>
      <c r="I267" s="5">
        <f t="shared" si="93"/>
        <v>29</v>
      </c>
      <c r="J267" s="5">
        <f t="shared" si="93"/>
        <v>420</v>
      </c>
      <c r="K267" s="5">
        <f t="shared" si="93"/>
        <v>940</v>
      </c>
      <c r="L267" s="5">
        <f t="shared" si="93"/>
        <v>901</v>
      </c>
      <c r="M267" s="5">
        <f t="shared" si="93"/>
        <v>994</v>
      </c>
      <c r="N267" s="5">
        <f t="shared" si="93"/>
        <v>1200</v>
      </c>
      <c r="O267" s="23">
        <f>SUM(C267:N267)</f>
        <v>10542</v>
      </c>
      <c r="P267" s="196"/>
    </row>
    <row r="268" spans="1:16" ht="21" thickBot="1" thickTop="1">
      <c r="A268" s="193"/>
      <c r="B268" s="30" t="s">
        <v>48</v>
      </c>
      <c r="C268" s="46">
        <v>21037</v>
      </c>
      <c r="D268" s="42">
        <v>21123</v>
      </c>
      <c r="E268" s="42">
        <v>22053</v>
      </c>
      <c r="F268" s="42">
        <v>22964</v>
      </c>
      <c r="G268" s="42">
        <v>24052</v>
      </c>
      <c r="H268" s="126">
        <v>24383</v>
      </c>
      <c r="I268" s="42">
        <v>24795</v>
      </c>
      <c r="J268" s="42">
        <v>24795</v>
      </c>
      <c r="K268" s="42">
        <v>25365</v>
      </c>
      <c r="L268" s="42">
        <v>26328</v>
      </c>
      <c r="M268" s="42">
        <v>27626</v>
      </c>
      <c r="N268" s="42">
        <v>29292</v>
      </c>
      <c r="O268" s="23"/>
      <c r="P268" s="196"/>
    </row>
    <row r="269" spans="1:16" ht="21" thickBot="1" thickTop="1">
      <c r="A269" s="193"/>
      <c r="B269" s="53" t="s">
        <v>46</v>
      </c>
      <c r="C269" s="69">
        <f>C268-N266</f>
        <v>1103</v>
      </c>
      <c r="D269" s="42">
        <f aca="true" t="shared" si="94" ref="D269:K269">D268-C268</f>
        <v>86</v>
      </c>
      <c r="E269" s="42">
        <f t="shared" si="94"/>
        <v>930</v>
      </c>
      <c r="F269" s="42">
        <f t="shared" si="94"/>
        <v>911</v>
      </c>
      <c r="G269" s="42">
        <f t="shared" si="94"/>
        <v>1088</v>
      </c>
      <c r="H269" s="126">
        <f t="shared" si="94"/>
        <v>331</v>
      </c>
      <c r="I269" s="42">
        <f t="shared" si="94"/>
        <v>412</v>
      </c>
      <c r="J269" s="42">
        <f t="shared" si="94"/>
        <v>0</v>
      </c>
      <c r="K269" s="42">
        <f t="shared" si="94"/>
        <v>570</v>
      </c>
      <c r="L269" s="42">
        <f>L268-K268</f>
        <v>963</v>
      </c>
      <c r="M269" s="42">
        <f>M268-L268</f>
        <v>1298</v>
      </c>
      <c r="N269" s="42">
        <f>N268-M268</f>
        <v>1666</v>
      </c>
      <c r="O269" s="23">
        <f>SUM(C269:N269)</f>
        <v>9358</v>
      </c>
      <c r="P269" s="196"/>
    </row>
    <row r="270" spans="1:16" ht="20.25" thickTop="1">
      <c r="A270" s="193"/>
      <c r="B270" s="97" t="s">
        <v>77</v>
      </c>
      <c r="C270" s="46">
        <v>30482</v>
      </c>
      <c r="D270" s="5">
        <v>30583</v>
      </c>
      <c r="E270" s="5">
        <v>31680</v>
      </c>
      <c r="F270" s="5">
        <v>32862</v>
      </c>
      <c r="G270" s="5">
        <v>33992</v>
      </c>
      <c r="H270" s="118">
        <v>34915</v>
      </c>
      <c r="I270" s="5">
        <v>35093</v>
      </c>
      <c r="J270" s="5">
        <v>35189</v>
      </c>
      <c r="K270" s="5">
        <v>35783</v>
      </c>
      <c r="L270" s="5">
        <v>36947</v>
      </c>
      <c r="M270" s="5">
        <v>38111</v>
      </c>
      <c r="N270" s="5">
        <v>40227</v>
      </c>
      <c r="O270" s="23"/>
      <c r="P270" s="196"/>
    </row>
    <row r="271" spans="1:16" ht="20.25" thickBot="1">
      <c r="A271" s="193"/>
      <c r="B271" s="71" t="s">
        <v>7</v>
      </c>
      <c r="C271" s="9">
        <f>C270-N268</f>
        <v>1190</v>
      </c>
      <c r="D271" s="51">
        <f aca="true" t="shared" si="95" ref="D271:J271">D270-C270</f>
        <v>101</v>
      </c>
      <c r="E271" s="51">
        <f t="shared" si="95"/>
        <v>1097</v>
      </c>
      <c r="F271" s="51">
        <f t="shared" si="95"/>
        <v>1182</v>
      </c>
      <c r="G271" s="51">
        <f t="shared" si="95"/>
        <v>1130</v>
      </c>
      <c r="H271" s="109">
        <f t="shared" si="95"/>
        <v>923</v>
      </c>
      <c r="I271" s="50">
        <f t="shared" si="95"/>
        <v>178</v>
      </c>
      <c r="J271" s="50">
        <f t="shared" si="95"/>
        <v>96</v>
      </c>
      <c r="K271" s="50">
        <f>K270-J270</f>
        <v>594</v>
      </c>
      <c r="L271" s="50">
        <f>L270-K270</f>
        <v>1164</v>
      </c>
      <c r="M271" s="50">
        <f>M270-L270</f>
        <v>1164</v>
      </c>
      <c r="N271" s="50">
        <f>N270-M270</f>
        <v>2116</v>
      </c>
      <c r="O271" s="45">
        <f>SUM(C271:N271)</f>
        <v>10935</v>
      </c>
      <c r="P271" s="196"/>
    </row>
    <row r="272" spans="1:16" ht="20.25" thickTop="1">
      <c r="A272" s="193"/>
      <c r="B272" s="97" t="s">
        <v>98</v>
      </c>
      <c r="C272" s="46">
        <f>N270+C273</f>
        <v>40503</v>
      </c>
      <c r="D272" s="5">
        <f aca="true" t="shared" si="96" ref="D272:N272">D273+C272</f>
        <v>40779</v>
      </c>
      <c r="E272" s="5">
        <f t="shared" si="96"/>
        <v>41904</v>
      </c>
      <c r="F272" s="5">
        <f t="shared" si="96"/>
        <v>43029</v>
      </c>
      <c r="G272" s="5">
        <f t="shared" si="96"/>
        <v>44474</v>
      </c>
      <c r="H272" s="5">
        <f t="shared" si="96"/>
        <v>45267</v>
      </c>
      <c r="I272" s="5">
        <f t="shared" si="96"/>
        <v>45282</v>
      </c>
      <c r="J272" s="5">
        <f t="shared" si="96"/>
        <v>45292</v>
      </c>
      <c r="K272" s="5">
        <f t="shared" si="96"/>
        <v>45356</v>
      </c>
      <c r="L272" s="5">
        <f t="shared" si="96"/>
        <v>46777</v>
      </c>
      <c r="M272" s="5">
        <f t="shared" si="96"/>
        <v>47806</v>
      </c>
      <c r="N272" s="5">
        <f t="shared" si="96"/>
        <v>49233</v>
      </c>
      <c r="O272" s="45"/>
      <c r="P272" s="196"/>
    </row>
    <row r="273" spans="1:16" ht="20.25" thickBot="1">
      <c r="A273" s="193"/>
      <c r="B273" s="71" t="s">
        <v>7</v>
      </c>
      <c r="C273" s="46">
        <v>276</v>
      </c>
      <c r="D273" s="5">
        <v>276</v>
      </c>
      <c r="E273" s="5">
        <v>1125</v>
      </c>
      <c r="F273" s="5">
        <v>1125</v>
      </c>
      <c r="G273" s="5">
        <v>1445</v>
      </c>
      <c r="H273" s="118">
        <v>793</v>
      </c>
      <c r="I273" s="118">
        <v>15</v>
      </c>
      <c r="J273" s="118">
        <v>10</v>
      </c>
      <c r="K273" s="118">
        <v>64</v>
      </c>
      <c r="L273" s="118">
        <v>1421</v>
      </c>
      <c r="M273" s="50">
        <v>1029</v>
      </c>
      <c r="N273" s="50">
        <v>1427</v>
      </c>
      <c r="O273" s="45">
        <f>SUM(C273:N273)</f>
        <v>9006</v>
      </c>
      <c r="P273" s="196"/>
    </row>
    <row r="274" spans="1:16" ht="20.25" thickTop="1">
      <c r="A274" s="193"/>
      <c r="B274" s="97" t="s">
        <v>108</v>
      </c>
      <c r="C274" s="46">
        <f>N272+C275</f>
        <v>51011</v>
      </c>
      <c r="D274" s="42"/>
      <c r="E274" s="42"/>
      <c r="F274" s="42"/>
      <c r="G274" s="42"/>
      <c r="H274" s="42"/>
      <c r="I274" s="42"/>
      <c r="J274" s="42"/>
      <c r="K274" s="42"/>
      <c r="L274" s="42"/>
      <c r="M274" s="118"/>
      <c r="N274" s="118"/>
      <c r="O274" s="23"/>
      <c r="P274" s="196"/>
    </row>
    <row r="275" spans="1:16" ht="20.25" thickBot="1">
      <c r="A275" s="194"/>
      <c r="B275" s="71" t="s">
        <v>7</v>
      </c>
      <c r="C275" s="105">
        <v>1778</v>
      </c>
      <c r="D275" s="10"/>
      <c r="E275" s="10"/>
      <c r="F275" s="10"/>
      <c r="G275" s="10"/>
      <c r="H275" s="108"/>
      <c r="I275" s="108"/>
      <c r="J275" s="108"/>
      <c r="K275" s="108"/>
      <c r="L275" s="108"/>
      <c r="M275" s="108"/>
      <c r="N275" s="108"/>
      <c r="O275" s="2"/>
      <c r="P275" s="197"/>
    </row>
    <row r="276" spans="1:16" ht="21" thickBot="1" thickTop="1">
      <c r="A276" s="192" t="s">
        <v>12</v>
      </c>
      <c r="B276" s="29" t="s">
        <v>3</v>
      </c>
      <c r="C276" s="12"/>
      <c r="D276" s="11"/>
      <c r="E276" s="11"/>
      <c r="F276" s="11"/>
      <c r="G276" s="11"/>
      <c r="H276" s="127"/>
      <c r="I276" s="11"/>
      <c r="J276" s="11"/>
      <c r="K276" s="11"/>
      <c r="L276" s="11"/>
      <c r="M276" s="11"/>
      <c r="N276" s="11">
        <v>3758</v>
      </c>
      <c r="O276" s="18"/>
      <c r="P276" s="195" t="s">
        <v>12</v>
      </c>
    </row>
    <row r="277" spans="1:16" ht="21" thickBot="1" thickTop="1">
      <c r="A277" s="193"/>
      <c r="B277" s="30" t="s">
        <v>7</v>
      </c>
      <c r="C277" s="6"/>
      <c r="D277" s="1"/>
      <c r="E277" s="1"/>
      <c r="F277" s="1"/>
      <c r="G277" s="1"/>
      <c r="H277" s="118"/>
      <c r="I277" s="1"/>
      <c r="J277" s="1"/>
      <c r="K277" s="1"/>
      <c r="L277" s="1"/>
      <c r="M277" s="1"/>
      <c r="N277" s="4">
        <v>3758</v>
      </c>
      <c r="O277" s="23"/>
      <c r="P277" s="196"/>
    </row>
    <row r="278" spans="1:16" ht="21" thickBot="1" thickTop="1">
      <c r="A278" s="193"/>
      <c r="B278" s="31" t="s">
        <v>13</v>
      </c>
      <c r="C278" s="6">
        <v>7725</v>
      </c>
      <c r="D278" s="1">
        <v>8191</v>
      </c>
      <c r="E278" s="1">
        <v>11344</v>
      </c>
      <c r="F278" s="1">
        <v>16287</v>
      </c>
      <c r="G278" s="1">
        <v>20484</v>
      </c>
      <c r="H278" s="118">
        <v>25585</v>
      </c>
      <c r="I278" s="1">
        <v>27180</v>
      </c>
      <c r="J278" s="1">
        <v>27960</v>
      </c>
      <c r="K278" s="1">
        <v>31177</v>
      </c>
      <c r="L278" s="1">
        <v>33937</v>
      </c>
      <c r="M278" s="1">
        <v>39922</v>
      </c>
      <c r="N278" s="1">
        <v>42515</v>
      </c>
      <c r="O278" s="23"/>
      <c r="P278" s="196"/>
    </row>
    <row r="279" spans="1:16" ht="21" thickBot="1" thickTop="1">
      <c r="A279" s="193"/>
      <c r="B279" s="30" t="s">
        <v>7</v>
      </c>
      <c r="C279" s="7">
        <v>3967</v>
      </c>
      <c r="D279" s="5">
        <f aca="true" t="shared" si="97" ref="D279:N279">D278-C278</f>
        <v>466</v>
      </c>
      <c r="E279" s="5">
        <f t="shared" si="97"/>
        <v>3153</v>
      </c>
      <c r="F279" s="5">
        <f t="shared" si="97"/>
        <v>4943</v>
      </c>
      <c r="G279" s="5">
        <f t="shared" si="97"/>
        <v>4197</v>
      </c>
      <c r="H279" s="118">
        <f t="shared" si="97"/>
        <v>5101</v>
      </c>
      <c r="I279" s="5">
        <f t="shared" si="97"/>
        <v>1595</v>
      </c>
      <c r="J279" s="5">
        <f t="shared" si="97"/>
        <v>780</v>
      </c>
      <c r="K279" s="5">
        <f t="shared" si="97"/>
        <v>3217</v>
      </c>
      <c r="L279" s="5">
        <f t="shared" si="97"/>
        <v>2760</v>
      </c>
      <c r="M279" s="5">
        <f t="shared" si="97"/>
        <v>5985</v>
      </c>
      <c r="N279" s="5">
        <f t="shared" si="97"/>
        <v>2593</v>
      </c>
      <c r="O279" s="23">
        <f>SUM(C279:N279)</f>
        <v>38757</v>
      </c>
      <c r="P279" s="196"/>
    </row>
    <row r="280" spans="1:16" ht="21" thickBot="1" thickTop="1">
      <c r="A280" s="193"/>
      <c r="B280" s="33" t="s">
        <v>38</v>
      </c>
      <c r="C280" s="7">
        <v>45809</v>
      </c>
      <c r="D280" s="5">
        <v>46527</v>
      </c>
      <c r="E280" s="5">
        <v>49337</v>
      </c>
      <c r="F280" s="5">
        <v>54632</v>
      </c>
      <c r="G280" s="5">
        <v>58764</v>
      </c>
      <c r="H280" s="118">
        <v>62738</v>
      </c>
      <c r="I280" s="5">
        <v>64896</v>
      </c>
      <c r="J280" s="5">
        <v>65174</v>
      </c>
      <c r="K280" s="5">
        <v>67415</v>
      </c>
      <c r="L280" s="5">
        <v>71426</v>
      </c>
      <c r="M280" s="5">
        <v>75037</v>
      </c>
      <c r="N280" s="5">
        <v>78817</v>
      </c>
      <c r="O280" s="23"/>
      <c r="P280" s="196"/>
    </row>
    <row r="281" spans="1:16" ht="21" thickBot="1" thickTop="1">
      <c r="A281" s="193"/>
      <c r="B281" s="34" t="s">
        <v>39</v>
      </c>
      <c r="C281" s="48">
        <v>3294</v>
      </c>
      <c r="D281" s="5">
        <f aca="true" t="shared" si="98" ref="D281:N281">D280-C280</f>
        <v>718</v>
      </c>
      <c r="E281" s="5">
        <f t="shared" si="98"/>
        <v>2810</v>
      </c>
      <c r="F281" s="5">
        <f t="shared" si="98"/>
        <v>5295</v>
      </c>
      <c r="G281" s="5">
        <f t="shared" si="98"/>
        <v>4132</v>
      </c>
      <c r="H281" s="118">
        <f t="shared" si="98"/>
        <v>3974</v>
      </c>
      <c r="I281" s="5">
        <f t="shared" si="98"/>
        <v>2158</v>
      </c>
      <c r="J281" s="5">
        <f t="shared" si="98"/>
        <v>278</v>
      </c>
      <c r="K281" s="5">
        <f t="shared" si="98"/>
        <v>2241</v>
      </c>
      <c r="L281" s="5">
        <f t="shared" si="98"/>
        <v>4011</v>
      </c>
      <c r="M281" s="5">
        <f t="shared" si="98"/>
        <v>3611</v>
      </c>
      <c r="N281" s="5">
        <f t="shared" si="98"/>
        <v>3780</v>
      </c>
      <c r="O281" s="23">
        <f>SUM(C281:N281)</f>
        <v>36302</v>
      </c>
      <c r="P281" s="196"/>
    </row>
    <row r="282" spans="1:16" ht="21" thickBot="1" thickTop="1">
      <c r="A282" s="193"/>
      <c r="B282" s="30" t="s">
        <v>40</v>
      </c>
      <c r="C282" s="46">
        <v>82659</v>
      </c>
      <c r="D282" s="42">
        <v>83309</v>
      </c>
      <c r="E282" s="42">
        <v>86304</v>
      </c>
      <c r="F282" s="42">
        <v>90761</v>
      </c>
      <c r="G282" s="42">
        <v>96558</v>
      </c>
      <c r="H282" s="126">
        <v>101178</v>
      </c>
      <c r="I282" s="42">
        <v>102180</v>
      </c>
      <c r="J282" s="42">
        <v>102759</v>
      </c>
      <c r="K282" s="42">
        <v>105002</v>
      </c>
      <c r="L282" s="42">
        <v>109584</v>
      </c>
      <c r="M282" s="95">
        <v>114700</v>
      </c>
      <c r="N282" s="42">
        <v>119816</v>
      </c>
      <c r="O282" s="23"/>
      <c r="P282" s="196"/>
    </row>
    <row r="283" spans="1:16" ht="21" thickBot="1" thickTop="1">
      <c r="A283" s="193"/>
      <c r="B283" s="32" t="s">
        <v>7</v>
      </c>
      <c r="C283" s="69">
        <f>C282-N280</f>
        <v>3842</v>
      </c>
      <c r="D283" s="42">
        <f>D282-C282</f>
        <v>650</v>
      </c>
      <c r="E283" s="42">
        <f aca="true" t="shared" si="99" ref="E283:K283">E282-D282</f>
        <v>2995</v>
      </c>
      <c r="F283" s="42">
        <f t="shared" si="99"/>
        <v>4457</v>
      </c>
      <c r="G283" s="42">
        <f t="shared" si="99"/>
        <v>5797</v>
      </c>
      <c r="H283" s="126">
        <f t="shared" si="99"/>
        <v>4620</v>
      </c>
      <c r="I283" s="42">
        <f t="shared" si="99"/>
        <v>1002</v>
      </c>
      <c r="J283" s="42">
        <f t="shared" si="99"/>
        <v>579</v>
      </c>
      <c r="K283" s="42">
        <f t="shared" si="99"/>
        <v>2243</v>
      </c>
      <c r="L283" s="42">
        <f>L282-K282</f>
        <v>4582</v>
      </c>
      <c r="M283" s="42">
        <f>M282-L282</f>
        <v>5116</v>
      </c>
      <c r="N283" s="42">
        <f>N282-M282</f>
        <v>5116</v>
      </c>
      <c r="O283" s="23">
        <f>SUM(C283:N283)</f>
        <v>40999</v>
      </c>
      <c r="P283" s="196"/>
    </row>
    <row r="284" spans="1:16" ht="20.25" thickTop="1">
      <c r="A284" s="193"/>
      <c r="B284" s="97" t="s">
        <v>77</v>
      </c>
      <c r="C284" s="46">
        <v>123948</v>
      </c>
      <c r="D284" s="5">
        <v>124635</v>
      </c>
      <c r="E284" s="5">
        <v>128134</v>
      </c>
      <c r="F284" s="5">
        <v>133028</v>
      </c>
      <c r="G284" s="5">
        <v>137766</v>
      </c>
      <c r="H284" s="118">
        <v>142070</v>
      </c>
      <c r="I284" s="5">
        <v>142631</v>
      </c>
      <c r="J284" s="5">
        <v>143716</v>
      </c>
      <c r="K284" s="5">
        <v>147120</v>
      </c>
      <c r="L284" s="5">
        <v>151478</v>
      </c>
      <c r="M284" s="5">
        <v>155836</v>
      </c>
      <c r="N284" s="5">
        <v>162509</v>
      </c>
      <c r="O284" s="23"/>
      <c r="P284" s="196"/>
    </row>
    <row r="285" spans="1:16" ht="20.25" thickBot="1">
      <c r="A285" s="193"/>
      <c r="B285" s="71" t="s">
        <v>7</v>
      </c>
      <c r="C285" s="9">
        <f>C284-N282</f>
        <v>4132</v>
      </c>
      <c r="D285" s="51">
        <f aca="true" t="shared" si="100" ref="D285:J285">D284-C284</f>
        <v>687</v>
      </c>
      <c r="E285" s="51">
        <f t="shared" si="100"/>
        <v>3499</v>
      </c>
      <c r="F285" s="51">
        <f t="shared" si="100"/>
        <v>4894</v>
      </c>
      <c r="G285" s="51">
        <f t="shared" si="100"/>
        <v>4738</v>
      </c>
      <c r="H285" s="109">
        <f t="shared" si="100"/>
        <v>4304</v>
      </c>
      <c r="I285" s="50">
        <f t="shared" si="100"/>
        <v>561</v>
      </c>
      <c r="J285" s="50">
        <f t="shared" si="100"/>
        <v>1085</v>
      </c>
      <c r="K285" s="50">
        <f>K284-J284</f>
        <v>3404</v>
      </c>
      <c r="L285" s="50">
        <f>L284-K284</f>
        <v>4358</v>
      </c>
      <c r="M285" s="50">
        <f>M284-L284</f>
        <v>4358</v>
      </c>
      <c r="N285" s="50">
        <f>N284-M284</f>
        <v>6673</v>
      </c>
      <c r="O285" s="45">
        <f>SUM(C285:N285)</f>
        <v>42693</v>
      </c>
      <c r="P285" s="196"/>
    </row>
    <row r="286" spans="1:16" ht="20.25" thickTop="1">
      <c r="A286" s="193"/>
      <c r="B286" s="97" t="s">
        <v>98</v>
      </c>
      <c r="C286" s="46">
        <f>N284+C287</f>
        <v>163647</v>
      </c>
      <c r="D286" s="5">
        <f aca="true" t="shared" si="101" ref="D286:N286">D287+C286</f>
        <v>164785</v>
      </c>
      <c r="E286" s="5">
        <f t="shared" si="101"/>
        <v>168435</v>
      </c>
      <c r="F286" s="5">
        <f t="shared" si="101"/>
        <v>172085</v>
      </c>
      <c r="G286" s="5">
        <f t="shared" si="101"/>
        <v>177587</v>
      </c>
      <c r="H286" s="5">
        <f t="shared" si="101"/>
        <v>181527</v>
      </c>
      <c r="I286" s="5">
        <f t="shared" si="101"/>
        <v>181632</v>
      </c>
      <c r="J286" s="5">
        <f t="shared" si="101"/>
        <v>181852</v>
      </c>
      <c r="K286" s="5">
        <f t="shared" si="101"/>
        <v>182512</v>
      </c>
      <c r="L286" s="5">
        <f t="shared" si="101"/>
        <v>186257</v>
      </c>
      <c r="M286" s="5">
        <f t="shared" si="101"/>
        <v>190171</v>
      </c>
      <c r="N286" s="5">
        <f t="shared" si="101"/>
        <v>194644</v>
      </c>
      <c r="O286" s="45"/>
      <c r="P286" s="196"/>
    </row>
    <row r="287" spans="1:16" ht="20.25" thickBot="1">
      <c r="A287" s="193"/>
      <c r="B287" s="71" t="s">
        <v>7</v>
      </c>
      <c r="C287" s="46">
        <v>1138</v>
      </c>
      <c r="D287" s="5">
        <v>1138</v>
      </c>
      <c r="E287" s="5">
        <v>3650</v>
      </c>
      <c r="F287" s="5">
        <v>3650</v>
      </c>
      <c r="G287" s="5">
        <v>5502</v>
      </c>
      <c r="H287" s="118">
        <v>3940</v>
      </c>
      <c r="I287" s="118">
        <v>105</v>
      </c>
      <c r="J287" s="118">
        <v>220</v>
      </c>
      <c r="K287" s="118">
        <v>660</v>
      </c>
      <c r="L287" s="118">
        <v>3745</v>
      </c>
      <c r="M287" s="50">
        <v>3914</v>
      </c>
      <c r="N287" s="50">
        <v>4473</v>
      </c>
      <c r="O287" s="45">
        <f>SUM(C287:N287)</f>
        <v>32135</v>
      </c>
      <c r="P287" s="196"/>
    </row>
    <row r="288" spans="1:16" ht="20.25" thickTop="1">
      <c r="A288" s="193"/>
      <c r="B288" s="97" t="s">
        <v>108</v>
      </c>
      <c r="C288" s="46">
        <f>N286+C289</f>
        <v>198902</v>
      </c>
      <c r="D288" s="42"/>
      <c r="E288" s="42"/>
      <c r="F288" s="42"/>
      <c r="G288" s="42"/>
      <c r="H288" s="42"/>
      <c r="I288" s="42"/>
      <c r="J288" s="42"/>
      <c r="K288" s="42"/>
      <c r="L288" s="42"/>
      <c r="M288" s="118"/>
      <c r="N288" s="118"/>
      <c r="O288" s="23"/>
      <c r="P288" s="196"/>
    </row>
    <row r="289" spans="1:16" ht="20.25" thickBot="1">
      <c r="A289" s="194"/>
      <c r="B289" s="71" t="s">
        <v>7</v>
      </c>
      <c r="C289" s="105">
        <v>4258</v>
      </c>
      <c r="D289" s="10"/>
      <c r="E289" s="10"/>
      <c r="F289" s="10"/>
      <c r="G289" s="10"/>
      <c r="H289" s="108"/>
      <c r="I289" s="108"/>
      <c r="J289" s="108"/>
      <c r="K289" s="108"/>
      <c r="L289" s="108"/>
      <c r="M289" s="108"/>
      <c r="N289" s="108"/>
      <c r="O289" s="2"/>
      <c r="P289" s="197"/>
    </row>
    <row r="290" spans="1:16" ht="21" thickBot="1" thickTop="1">
      <c r="A290" s="192" t="s">
        <v>20</v>
      </c>
      <c r="B290" s="29" t="s">
        <v>3</v>
      </c>
      <c r="C290" s="12"/>
      <c r="D290" s="11"/>
      <c r="E290" s="11"/>
      <c r="F290" s="11"/>
      <c r="G290" s="11"/>
      <c r="H290" s="127"/>
      <c r="I290" s="11"/>
      <c r="J290" s="11"/>
      <c r="K290" s="11"/>
      <c r="L290" s="11"/>
      <c r="M290" s="11"/>
      <c r="N290" s="11">
        <v>2107</v>
      </c>
      <c r="O290" s="19"/>
      <c r="P290" s="195" t="s">
        <v>20</v>
      </c>
    </row>
    <row r="291" spans="1:16" ht="21" thickBot="1" thickTop="1">
      <c r="A291" s="193"/>
      <c r="B291" s="30" t="s">
        <v>43</v>
      </c>
      <c r="C291" s="6"/>
      <c r="D291" s="1"/>
      <c r="E291" s="1"/>
      <c r="F291" s="1"/>
      <c r="G291" s="1"/>
      <c r="H291" s="118"/>
      <c r="I291" s="1"/>
      <c r="J291" s="1"/>
      <c r="K291" s="1"/>
      <c r="L291" s="1"/>
      <c r="M291" s="1"/>
      <c r="N291" s="4">
        <v>2107</v>
      </c>
      <c r="O291" s="37"/>
      <c r="P291" s="196"/>
    </row>
    <row r="292" spans="1:16" ht="21" thickBot="1" thickTop="1">
      <c r="A292" s="193"/>
      <c r="B292" s="31" t="s">
        <v>44</v>
      </c>
      <c r="C292" s="6">
        <v>4184</v>
      </c>
      <c r="D292" s="1">
        <v>4189</v>
      </c>
      <c r="E292" s="1">
        <v>6078</v>
      </c>
      <c r="F292" s="1">
        <v>9002</v>
      </c>
      <c r="G292" s="1">
        <v>11393</v>
      </c>
      <c r="H292" s="118">
        <v>14262</v>
      </c>
      <c r="I292" s="1">
        <v>14296</v>
      </c>
      <c r="J292" s="1">
        <v>14309</v>
      </c>
      <c r="K292" s="1">
        <v>16024</v>
      </c>
      <c r="L292" s="1">
        <v>17765</v>
      </c>
      <c r="M292" s="1">
        <v>20597</v>
      </c>
      <c r="N292" s="1">
        <v>23209</v>
      </c>
      <c r="O292" s="37"/>
      <c r="P292" s="196"/>
    </row>
    <row r="293" spans="1:16" ht="21" thickBot="1" thickTop="1">
      <c r="A293" s="193"/>
      <c r="B293" s="30" t="s">
        <v>43</v>
      </c>
      <c r="C293" s="7">
        <v>2080</v>
      </c>
      <c r="D293" s="5">
        <f aca="true" t="shared" si="102" ref="D293:N293">D292-C292</f>
        <v>5</v>
      </c>
      <c r="E293" s="5">
        <f t="shared" si="102"/>
        <v>1889</v>
      </c>
      <c r="F293" s="5">
        <f t="shared" si="102"/>
        <v>2924</v>
      </c>
      <c r="G293" s="5">
        <f t="shared" si="102"/>
        <v>2391</v>
      </c>
      <c r="H293" s="118">
        <f t="shared" si="102"/>
        <v>2869</v>
      </c>
      <c r="I293" s="5">
        <f t="shared" si="102"/>
        <v>34</v>
      </c>
      <c r="J293" s="5">
        <f t="shared" si="102"/>
        <v>13</v>
      </c>
      <c r="K293" s="5">
        <f t="shared" si="102"/>
        <v>1715</v>
      </c>
      <c r="L293" s="5">
        <f t="shared" si="102"/>
        <v>1741</v>
      </c>
      <c r="M293" s="5">
        <f t="shared" si="102"/>
        <v>2832</v>
      </c>
      <c r="N293" s="5">
        <f t="shared" si="102"/>
        <v>2612</v>
      </c>
      <c r="O293" s="23">
        <f>SUM(C293:N293)</f>
        <v>21105</v>
      </c>
      <c r="P293" s="196"/>
    </row>
    <row r="294" spans="1:16" ht="21" thickBot="1" thickTop="1">
      <c r="A294" s="193"/>
      <c r="B294" s="33" t="s">
        <v>38</v>
      </c>
      <c r="C294" s="7">
        <v>25289</v>
      </c>
      <c r="D294" s="5">
        <v>25442</v>
      </c>
      <c r="E294" s="5">
        <v>27283</v>
      </c>
      <c r="F294" s="5">
        <v>31515</v>
      </c>
      <c r="G294" s="5">
        <v>35646</v>
      </c>
      <c r="H294" s="118">
        <v>36847</v>
      </c>
      <c r="I294" s="5">
        <v>37713</v>
      </c>
      <c r="J294" s="5">
        <v>39001</v>
      </c>
      <c r="K294" s="5">
        <v>41335</v>
      </c>
      <c r="L294" s="5">
        <v>43535</v>
      </c>
      <c r="M294" s="5">
        <v>45642</v>
      </c>
      <c r="N294" s="5">
        <v>47872</v>
      </c>
      <c r="O294" s="37"/>
      <c r="P294" s="196"/>
    </row>
    <row r="295" spans="1:16" ht="21" thickBot="1" thickTop="1">
      <c r="A295" s="193"/>
      <c r="B295" s="34" t="s">
        <v>39</v>
      </c>
      <c r="C295" s="48">
        <v>2080</v>
      </c>
      <c r="D295" s="5">
        <f aca="true" t="shared" si="103" ref="D295:N295">D294-C294</f>
        <v>153</v>
      </c>
      <c r="E295" s="5">
        <f t="shared" si="103"/>
        <v>1841</v>
      </c>
      <c r="F295" s="5">
        <f t="shared" si="103"/>
        <v>4232</v>
      </c>
      <c r="G295" s="5">
        <f t="shared" si="103"/>
        <v>4131</v>
      </c>
      <c r="H295" s="118">
        <f t="shared" si="103"/>
        <v>1201</v>
      </c>
      <c r="I295" s="5">
        <f t="shared" si="103"/>
        <v>866</v>
      </c>
      <c r="J295" s="5">
        <f t="shared" si="103"/>
        <v>1288</v>
      </c>
      <c r="K295" s="5">
        <f t="shared" si="103"/>
        <v>2334</v>
      </c>
      <c r="L295" s="5">
        <f t="shared" si="103"/>
        <v>2200</v>
      </c>
      <c r="M295" s="5">
        <f t="shared" si="103"/>
        <v>2107</v>
      </c>
      <c r="N295" s="5">
        <f t="shared" si="103"/>
        <v>2230</v>
      </c>
      <c r="O295" s="23">
        <f>SUM(C295:N295)</f>
        <v>24663</v>
      </c>
      <c r="P295" s="196"/>
    </row>
    <row r="296" spans="1:16" ht="21" thickBot="1" thickTop="1">
      <c r="A296" s="193"/>
      <c r="B296" s="30" t="s">
        <v>49</v>
      </c>
      <c r="C296" s="46">
        <v>49879</v>
      </c>
      <c r="D296" s="42">
        <v>50099</v>
      </c>
      <c r="E296" s="42">
        <v>52054</v>
      </c>
      <c r="F296" s="42">
        <v>54324</v>
      </c>
      <c r="G296" s="42">
        <v>56641</v>
      </c>
      <c r="H296" s="126">
        <v>58118</v>
      </c>
      <c r="I296" s="42">
        <v>58920</v>
      </c>
      <c r="J296" s="42">
        <v>59652</v>
      </c>
      <c r="K296" s="42">
        <v>61055</v>
      </c>
      <c r="L296" s="42">
        <v>62989</v>
      </c>
      <c r="M296" s="42">
        <v>65395</v>
      </c>
      <c r="N296" s="42">
        <v>66854</v>
      </c>
      <c r="O296" s="23"/>
      <c r="P296" s="196"/>
    </row>
    <row r="297" spans="1:16" ht="21" thickBot="1" thickTop="1">
      <c r="A297" s="193"/>
      <c r="B297" s="32" t="s">
        <v>50</v>
      </c>
      <c r="C297" s="69">
        <f>C296-N294</f>
        <v>2007</v>
      </c>
      <c r="D297" s="42">
        <f aca="true" t="shared" si="104" ref="D297:K297">D296-C296</f>
        <v>220</v>
      </c>
      <c r="E297" s="42">
        <f t="shared" si="104"/>
        <v>1955</v>
      </c>
      <c r="F297" s="42">
        <f t="shared" si="104"/>
        <v>2270</v>
      </c>
      <c r="G297" s="42">
        <f t="shared" si="104"/>
        <v>2317</v>
      </c>
      <c r="H297" s="126">
        <f t="shared" si="104"/>
        <v>1477</v>
      </c>
      <c r="I297" s="42">
        <f t="shared" si="104"/>
        <v>802</v>
      </c>
      <c r="J297" s="42">
        <f t="shared" si="104"/>
        <v>732</v>
      </c>
      <c r="K297" s="42">
        <f t="shared" si="104"/>
        <v>1403</v>
      </c>
      <c r="L297" s="42">
        <f>L296-K296</f>
        <v>1934</v>
      </c>
      <c r="M297" s="42">
        <f>M296-L296</f>
        <v>2406</v>
      </c>
      <c r="N297" s="42">
        <f>N296-M296</f>
        <v>1459</v>
      </c>
      <c r="O297" s="23">
        <f>SUM(C297:N297)</f>
        <v>18982</v>
      </c>
      <c r="P297" s="196"/>
    </row>
    <row r="298" spans="1:16" ht="20.25" thickTop="1">
      <c r="A298" s="193"/>
      <c r="B298" s="97" t="s">
        <v>77</v>
      </c>
      <c r="C298" s="46">
        <v>69239</v>
      </c>
      <c r="D298" s="5">
        <v>69600</v>
      </c>
      <c r="E298" s="5">
        <v>71766</v>
      </c>
      <c r="F298" s="5">
        <v>73970</v>
      </c>
      <c r="G298" s="5">
        <v>76231</v>
      </c>
      <c r="H298" s="118">
        <v>78347</v>
      </c>
      <c r="I298" s="5">
        <v>78864</v>
      </c>
      <c r="J298" s="5">
        <v>79743</v>
      </c>
      <c r="K298" s="5">
        <v>81611</v>
      </c>
      <c r="L298" s="5">
        <v>83931</v>
      </c>
      <c r="M298" s="5">
        <v>86251</v>
      </c>
      <c r="N298" s="5">
        <v>89747</v>
      </c>
      <c r="O298" s="23"/>
      <c r="P298" s="196"/>
    </row>
    <row r="299" spans="1:16" ht="20.25" thickBot="1">
      <c r="A299" s="193"/>
      <c r="B299" s="71" t="s">
        <v>7</v>
      </c>
      <c r="C299" s="9">
        <f>C298-N296</f>
        <v>2385</v>
      </c>
      <c r="D299" s="51">
        <f aca="true" t="shared" si="105" ref="D299:I299">D298-C298</f>
        <v>361</v>
      </c>
      <c r="E299" s="51">
        <f t="shared" si="105"/>
        <v>2166</v>
      </c>
      <c r="F299" s="51">
        <f t="shared" si="105"/>
        <v>2204</v>
      </c>
      <c r="G299" s="51">
        <f t="shared" si="105"/>
        <v>2261</v>
      </c>
      <c r="H299" s="109">
        <f t="shared" si="105"/>
        <v>2116</v>
      </c>
      <c r="I299" s="50">
        <f t="shared" si="105"/>
        <v>517</v>
      </c>
      <c r="J299" s="50">
        <f>J298-I298</f>
        <v>879</v>
      </c>
      <c r="K299" s="50">
        <f>K298-J298</f>
        <v>1868</v>
      </c>
      <c r="L299" s="50">
        <f>L298-K298</f>
        <v>2320</v>
      </c>
      <c r="M299" s="50">
        <f>M298-L298</f>
        <v>2320</v>
      </c>
      <c r="N299" s="50">
        <f>N298-M298</f>
        <v>3496</v>
      </c>
      <c r="O299" s="45">
        <f>SUM(C299:N299)</f>
        <v>22893</v>
      </c>
      <c r="P299" s="196"/>
    </row>
    <row r="300" spans="1:16" ht="20.25" thickTop="1">
      <c r="A300" s="193"/>
      <c r="B300" s="97" t="s">
        <v>98</v>
      </c>
      <c r="C300" s="46">
        <f>N298+C301</f>
        <v>90262</v>
      </c>
      <c r="D300" s="5">
        <f>C300+D301</f>
        <v>90777</v>
      </c>
      <c r="E300" s="5">
        <f aca="true" t="shared" si="106" ref="E300:N300">E301+D300</f>
        <v>92710</v>
      </c>
      <c r="F300" s="5">
        <f t="shared" si="106"/>
        <v>94643</v>
      </c>
      <c r="G300" s="5">
        <f t="shared" si="106"/>
        <v>97680</v>
      </c>
      <c r="H300" s="5">
        <f t="shared" si="106"/>
        <v>100206</v>
      </c>
      <c r="I300" s="5">
        <f t="shared" si="106"/>
        <v>100586</v>
      </c>
      <c r="J300" s="5">
        <f t="shared" si="106"/>
        <v>100876</v>
      </c>
      <c r="K300" s="5">
        <f t="shared" si="106"/>
        <v>100883</v>
      </c>
      <c r="L300" s="5">
        <f t="shared" si="106"/>
        <v>102056</v>
      </c>
      <c r="M300" s="5">
        <f t="shared" si="106"/>
        <v>102461</v>
      </c>
      <c r="N300" s="5">
        <f t="shared" si="106"/>
        <v>102482</v>
      </c>
      <c r="O300" s="45"/>
      <c r="P300" s="196"/>
    </row>
    <row r="301" spans="1:16" ht="20.25" thickBot="1">
      <c r="A301" s="193"/>
      <c r="B301" s="71" t="s">
        <v>7</v>
      </c>
      <c r="C301" s="98">
        <v>515</v>
      </c>
      <c r="D301" s="50">
        <v>515</v>
      </c>
      <c r="E301" s="50">
        <v>1933</v>
      </c>
      <c r="F301" s="50">
        <v>1933</v>
      </c>
      <c r="G301" s="50">
        <v>3037</v>
      </c>
      <c r="H301" s="117">
        <v>2526</v>
      </c>
      <c r="I301" s="117">
        <v>380</v>
      </c>
      <c r="J301" s="117">
        <v>290</v>
      </c>
      <c r="K301" s="117">
        <v>7</v>
      </c>
      <c r="L301" s="117">
        <v>1173</v>
      </c>
      <c r="M301" s="50">
        <v>405</v>
      </c>
      <c r="N301" s="50">
        <v>21</v>
      </c>
      <c r="O301" s="45">
        <f>SUM(C301:N301)</f>
        <v>12735</v>
      </c>
      <c r="P301" s="196"/>
    </row>
    <row r="302" spans="1:16" ht="20.25" thickTop="1">
      <c r="A302" s="193"/>
      <c r="B302" s="148" t="s">
        <v>108</v>
      </c>
      <c r="C302" s="46">
        <f>N300+C303</f>
        <v>102587</v>
      </c>
      <c r="D302" s="5"/>
      <c r="E302" s="5"/>
      <c r="F302" s="5"/>
      <c r="G302" s="5"/>
      <c r="H302" s="5"/>
      <c r="I302" s="5"/>
      <c r="J302" s="5"/>
      <c r="K302" s="5"/>
      <c r="L302" s="5"/>
      <c r="M302" s="118"/>
      <c r="N302" s="118"/>
      <c r="O302" s="23"/>
      <c r="P302" s="196"/>
    </row>
    <row r="303" spans="1:16" ht="20.25" thickBot="1">
      <c r="A303" s="194"/>
      <c r="B303" s="71" t="s">
        <v>7</v>
      </c>
      <c r="C303" s="105">
        <v>105</v>
      </c>
      <c r="D303" s="10"/>
      <c r="E303" s="10"/>
      <c r="F303" s="10"/>
      <c r="G303" s="10"/>
      <c r="H303" s="108"/>
      <c r="I303" s="108"/>
      <c r="J303" s="108"/>
      <c r="K303" s="108"/>
      <c r="L303" s="108"/>
      <c r="M303" s="108"/>
      <c r="N303" s="108"/>
      <c r="O303" s="2"/>
      <c r="P303" s="197"/>
    </row>
    <row r="304" spans="1:16" ht="21" thickBot="1" thickTop="1">
      <c r="A304" s="192" t="s">
        <v>21</v>
      </c>
      <c r="B304" s="29" t="s">
        <v>3</v>
      </c>
      <c r="C304" s="12"/>
      <c r="D304" s="11"/>
      <c r="E304" s="11"/>
      <c r="F304" s="11"/>
      <c r="G304" s="11"/>
      <c r="H304" s="127"/>
      <c r="I304" s="11"/>
      <c r="J304" s="11"/>
      <c r="K304" s="11"/>
      <c r="L304" s="11"/>
      <c r="M304" s="11"/>
      <c r="N304" s="11">
        <v>770</v>
      </c>
      <c r="O304" s="18"/>
      <c r="P304" s="195" t="s">
        <v>21</v>
      </c>
    </row>
    <row r="305" spans="1:16" ht="21" thickBot="1" thickTop="1">
      <c r="A305" s="193"/>
      <c r="B305" s="30" t="s">
        <v>7</v>
      </c>
      <c r="C305" s="6"/>
      <c r="D305" s="1"/>
      <c r="E305" s="1"/>
      <c r="F305" s="1"/>
      <c r="G305" s="1"/>
      <c r="H305" s="118"/>
      <c r="I305" s="1"/>
      <c r="J305" s="1"/>
      <c r="K305" s="1"/>
      <c r="L305" s="1"/>
      <c r="M305" s="1"/>
      <c r="N305" s="4">
        <v>770</v>
      </c>
      <c r="O305" s="23"/>
      <c r="P305" s="196"/>
    </row>
    <row r="306" spans="1:16" ht="21" thickBot="1" thickTop="1">
      <c r="A306" s="193"/>
      <c r="B306" s="31" t="s">
        <v>13</v>
      </c>
      <c r="C306" s="6">
        <v>1598</v>
      </c>
      <c r="D306" s="1">
        <v>2355</v>
      </c>
      <c r="E306" s="1">
        <v>2954</v>
      </c>
      <c r="F306" s="1">
        <v>3175</v>
      </c>
      <c r="G306" s="1">
        <v>3421</v>
      </c>
      <c r="H306" s="118">
        <v>3789</v>
      </c>
      <c r="I306" s="1">
        <v>4275</v>
      </c>
      <c r="J306" s="1">
        <v>4620</v>
      </c>
      <c r="K306" s="1">
        <v>5116</v>
      </c>
      <c r="L306" s="1">
        <v>5589</v>
      </c>
      <c r="M306" s="1">
        <v>6559</v>
      </c>
      <c r="N306" s="1">
        <v>6867</v>
      </c>
      <c r="O306" s="23"/>
      <c r="P306" s="196"/>
    </row>
    <row r="307" spans="1:16" ht="21" thickBot="1" thickTop="1">
      <c r="A307" s="193"/>
      <c r="B307" s="30" t="s">
        <v>7</v>
      </c>
      <c r="C307" s="7">
        <v>828</v>
      </c>
      <c r="D307" s="5">
        <f aca="true" t="shared" si="107" ref="D307:N307">D306-C306</f>
        <v>757</v>
      </c>
      <c r="E307" s="5">
        <f t="shared" si="107"/>
        <v>599</v>
      </c>
      <c r="F307" s="5">
        <f t="shared" si="107"/>
        <v>221</v>
      </c>
      <c r="G307" s="5">
        <f t="shared" si="107"/>
        <v>246</v>
      </c>
      <c r="H307" s="118">
        <f t="shared" si="107"/>
        <v>368</v>
      </c>
      <c r="I307" s="5">
        <f t="shared" si="107"/>
        <v>486</v>
      </c>
      <c r="J307" s="5">
        <f t="shared" si="107"/>
        <v>345</v>
      </c>
      <c r="K307" s="5">
        <f t="shared" si="107"/>
        <v>496</v>
      </c>
      <c r="L307" s="5">
        <f t="shared" si="107"/>
        <v>473</v>
      </c>
      <c r="M307" s="5">
        <f t="shared" si="107"/>
        <v>970</v>
      </c>
      <c r="N307" s="5">
        <f t="shared" si="107"/>
        <v>308</v>
      </c>
      <c r="O307" s="23">
        <f>SUM(C307:N307)</f>
        <v>6097</v>
      </c>
      <c r="P307" s="196"/>
    </row>
    <row r="308" spans="1:16" ht="21" thickBot="1" thickTop="1">
      <c r="A308" s="193"/>
      <c r="B308" s="33" t="s">
        <v>38</v>
      </c>
      <c r="C308" s="7">
        <v>7386</v>
      </c>
      <c r="D308" s="5">
        <v>7938</v>
      </c>
      <c r="E308" s="5">
        <v>8262</v>
      </c>
      <c r="F308" s="5">
        <v>8769</v>
      </c>
      <c r="G308" s="5">
        <v>9906</v>
      </c>
      <c r="H308" s="118">
        <v>10731</v>
      </c>
      <c r="I308" s="5">
        <v>11178</v>
      </c>
      <c r="J308" s="5">
        <v>11821</v>
      </c>
      <c r="K308" s="5">
        <v>12372</v>
      </c>
      <c r="L308" s="5">
        <v>12682</v>
      </c>
      <c r="M308" s="5">
        <v>13090</v>
      </c>
      <c r="N308" s="5">
        <v>13414</v>
      </c>
      <c r="O308" s="23"/>
      <c r="P308" s="196"/>
    </row>
    <row r="309" spans="1:16" ht="21" thickBot="1" thickTop="1">
      <c r="A309" s="193"/>
      <c r="B309" s="47" t="s">
        <v>39</v>
      </c>
      <c r="C309" s="48">
        <v>519</v>
      </c>
      <c r="D309" s="5">
        <f aca="true" t="shared" si="108" ref="D309:N309">D308-C308</f>
        <v>552</v>
      </c>
      <c r="E309" s="5">
        <f t="shared" si="108"/>
        <v>324</v>
      </c>
      <c r="F309" s="5">
        <f t="shared" si="108"/>
        <v>507</v>
      </c>
      <c r="G309" s="5">
        <f t="shared" si="108"/>
        <v>1137</v>
      </c>
      <c r="H309" s="118">
        <f t="shared" si="108"/>
        <v>825</v>
      </c>
      <c r="I309" s="5">
        <f t="shared" si="108"/>
        <v>447</v>
      </c>
      <c r="J309" s="5">
        <f t="shared" si="108"/>
        <v>643</v>
      </c>
      <c r="K309" s="5">
        <f t="shared" si="108"/>
        <v>551</v>
      </c>
      <c r="L309" s="5">
        <f t="shared" si="108"/>
        <v>310</v>
      </c>
      <c r="M309" s="5">
        <f t="shared" si="108"/>
        <v>408</v>
      </c>
      <c r="N309" s="5">
        <f t="shared" si="108"/>
        <v>324</v>
      </c>
      <c r="O309" s="23">
        <f>SUM(C309:N309)</f>
        <v>6547</v>
      </c>
      <c r="P309" s="196"/>
    </row>
    <row r="310" spans="1:16" ht="21" thickBot="1" thickTop="1">
      <c r="A310" s="193"/>
      <c r="B310" s="30" t="s">
        <v>40</v>
      </c>
      <c r="C310" s="46">
        <v>13754</v>
      </c>
      <c r="D310" s="42">
        <v>14054</v>
      </c>
      <c r="E310" s="42">
        <v>14343</v>
      </c>
      <c r="F310" s="42">
        <v>14644</v>
      </c>
      <c r="G310" s="42">
        <v>15015</v>
      </c>
      <c r="H310" s="126">
        <v>15335</v>
      </c>
      <c r="I310" s="42">
        <v>15840</v>
      </c>
      <c r="J310" s="42">
        <v>16272</v>
      </c>
      <c r="K310" s="42">
        <v>16602</v>
      </c>
      <c r="L310" s="42">
        <v>16798</v>
      </c>
      <c r="M310" s="42">
        <v>17083</v>
      </c>
      <c r="N310" s="42">
        <v>17252</v>
      </c>
      <c r="O310" s="37"/>
      <c r="P310" s="196"/>
    </row>
    <row r="311" spans="1:16" ht="21" thickBot="1" thickTop="1">
      <c r="A311" s="193"/>
      <c r="B311" s="43" t="s">
        <v>7</v>
      </c>
      <c r="C311" s="69">
        <f>C310-N308</f>
        <v>340</v>
      </c>
      <c r="D311" s="42">
        <f aca="true" t="shared" si="109" ref="D311:K311">D310-C310</f>
        <v>300</v>
      </c>
      <c r="E311" s="42">
        <f t="shared" si="109"/>
        <v>289</v>
      </c>
      <c r="F311" s="42">
        <f t="shared" si="109"/>
        <v>301</v>
      </c>
      <c r="G311" s="42">
        <f t="shared" si="109"/>
        <v>371</v>
      </c>
      <c r="H311" s="126">
        <f t="shared" si="109"/>
        <v>320</v>
      </c>
      <c r="I311" s="42">
        <f t="shared" si="109"/>
        <v>505</v>
      </c>
      <c r="J311" s="42">
        <f t="shared" si="109"/>
        <v>432</v>
      </c>
      <c r="K311" s="42">
        <f t="shared" si="109"/>
        <v>330</v>
      </c>
      <c r="L311" s="42">
        <f>L310-K310</f>
        <v>196</v>
      </c>
      <c r="M311" s="42">
        <f>M310-L310</f>
        <v>285</v>
      </c>
      <c r="N311" s="42">
        <f>N310-M310</f>
        <v>169</v>
      </c>
      <c r="O311" s="23">
        <f>SUM(C311:N311)</f>
        <v>3838</v>
      </c>
      <c r="P311" s="196"/>
    </row>
    <row r="312" spans="1:16" ht="20.25" thickTop="1">
      <c r="A312" s="193"/>
      <c r="B312" s="97" t="s">
        <v>77</v>
      </c>
      <c r="C312" s="6">
        <v>17384</v>
      </c>
      <c r="D312" s="5">
        <v>17455</v>
      </c>
      <c r="E312" s="5">
        <v>17584</v>
      </c>
      <c r="F312" s="5">
        <v>17847</v>
      </c>
      <c r="G312" s="5">
        <v>18076</v>
      </c>
      <c r="H312" s="118">
        <v>18187</v>
      </c>
      <c r="I312" s="5">
        <v>18250</v>
      </c>
      <c r="J312" s="5">
        <v>18291</v>
      </c>
      <c r="K312" s="5">
        <v>18338</v>
      </c>
      <c r="L312" s="5">
        <v>18412</v>
      </c>
      <c r="M312" s="5">
        <v>18485</v>
      </c>
      <c r="N312" s="5">
        <v>18541</v>
      </c>
      <c r="O312" s="23"/>
      <c r="P312" s="196"/>
    </row>
    <row r="313" spans="1:16" ht="20.25" thickBot="1">
      <c r="A313" s="193"/>
      <c r="B313" s="71" t="s">
        <v>7</v>
      </c>
      <c r="C313" s="9">
        <f>C312-N310</f>
        <v>132</v>
      </c>
      <c r="D313" s="51">
        <f aca="true" t="shared" si="110" ref="D313:J313">D312-C312</f>
        <v>71</v>
      </c>
      <c r="E313" s="51">
        <f t="shared" si="110"/>
        <v>129</v>
      </c>
      <c r="F313" s="51">
        <f t="shared" si="110"/>
        <v>263</v>
      </c>
      <c r="G313" s="51">
        <f t="shared" si="110"/>
        <v>229</v>
      </c>
      <c r="H313" s="109">
        <f t="shared" si="110"/>
        <v>111</v>
      </c>
      <c r="I313" s="50">
        <f t="shared" si="110"/>
        <v>63</v>
      </c>
      <c r="J313" s="50">
        <f t="shared" si="110"/>
        <v>41</v>
      </c>
      <c r="K313" s="50">
        <f>K312-J312</f>
        <v>47</v>
      </c>
      <c r="L313" s="50">
        <f>L312-K312</f>
        <v>74</v>
      </c>
      <c r="M313" s="50">
        <f>M312-L312</f>
        <v>73</v>
      </c>
      <c r="N313" s="50">
        <f>N312-M312</f>
        <v>56</v>
      </c>
      <c r="O313" s="45">
        <f>SUM(C313:N313)</f>
        <v>1289</v>
      </c>
      <c r="P313" s="196"/>
    </row>
    <row r="314" spans="1:16" ht="20.25" thickTop="1">
      <c r="A314" s="193"/>
      <c r="B314" s="97" t="s">
        <v>98</v>
      </c>
      <c r="C314" s="46">
        <f>N312+C315</f>
        <v>18575</v>
      </c>
      <c r="D314" s="5">
        <f aca="true" t="shared" si="111" ref="D314:N314">D315+C314</f>
        <v>18609</v>
      </c>
      <c r="E314" s="5">
        <f t="shared" si="111"/>
        <v>18654</v>
      </c>
      <c r="F314" s="5">
        <f t="shared" si="111"/>
        <v>18699</v>
      </c>
      <c r="G314" s="5">
        <f t="shared" si="111"/>
        <v>18756</v>
      </c>
      <c r="H314" s="5">
        <f t="shared" si="111"/>
        <v>18801</v>
      </c>
      <c r="I314" s="5">
        <f t="shared" si="111"/>
        <v>18834</v>
      </c>
      <c r="J314" s="5">
        <f t="shared" si="111"/>
        <v>18865</v>
      </c>
      <c r="K314" s="5">
        <f t="shared" si="111"/>
        <v>18897</v>
      </c>
      <c r="L314" s="5">
        <f t="shared" si="111"/>
        <v>18933</v>
      </c>
      <c r="M314" s="5">
        <f t="shared" si="111"/>
        <v>18974</v>
      </c>
      <c r="N314" s="5">
        <f t="shared" si="111"/>
        <v>19010</v>
      </c>
      <c r="O314" s="45"/>
      <c r="P314" s="196"/>
    </row>
    <row r="315" spans="1:16" ht="20.25" thickBot="1">
      <c r="A315" s="193"/>
      <c r="B315" s="71" t="s">
        <v>7</v>
      </c>
      <c r="C315" s="46">
        <v>34</v>
      </c>
      <c r="D315" s="5">
        <v>34</v>
      </c>
      <c r="E315" s="5">
        <v>45</v>
      </c>
      <c r="F315" s="5">
        <v>45</v>
      </c>
      <c r="G315" s="5">
        <v>57</v>
      </c>
      <c r="H315" s="118">
        <v>45</v>
      </c>
      <c r="I315" s="118">
        <v>33</v>
      </c>
      <c r="J315" s="118">
        <v>31</v>
      </c>
      <c r="K315" s="118">
        <v>32</v>
      </c>
      <c r="L315" s="118">
        <v>36</v>
      </c>
      <c r="M315" s="50">
        <v>41</v>
      </c>
      <c r="N315" s="50">
        <v>36</v>
      </c>
      <c r="O315" s="45">
        <f>SUM(C315:N315)</f>
        <v>469</v>
      </c>
      <c r="P315" s="196"/>
    </row>
    <row r="316" spans="1:16" ht="20.25" thickTop="1">
      <c r="A316" s="193"/>
      <c r="B316" s="97" t="s">
        <v>108</v>
      </c>
      <c r="C316" s="46">
        <f>N314+C317</f>
        <v>19058</v>
      </c>
      <c r="D316" s="42"/>
      <c r="E316" s="42"/>
      <c r="F316" s="42"/>
      <c r="G316" s="42"/>
      <c r="H316" s="42"/>
      <c r="I316" s="42"/>
      <c r="J316" s="42"/>
      <c r="K316" s="42"/>
      <c r="L316" s="42"/>
      <c r="M316" s="118"/>
      <c r="N316" s="118"/>
      <c r="O316" s="23"/>
      <c r="P316" s="196"/>
    </row>
    <row r="317" spans="1:16" ht="20.25" thickBot="1">
      <c r="A317" s="194"/>
      <c r="B317" s="71" t="s">
        <v>7</v>
      </c>
      <c r="C317" s="105">
        <v>48</v>
      </c>
      <c r="D317" s="10"/>
      <c r="E317" s="10"/>
      <c r="F317" s="10"/>
      <c r="G317" s="10"/>
      <c r="H317" s="108"/>
      <c r="I317" s="108"/>
      <c r="J317" s="108"/>
      <c r="K317" s="108"/>
      <c r="L317" s="108"/>
      <c r="M317" s="108"/>
      <c r="N317" s="108"/>
      <c r="O317" s="2"/>
      <c r="P317" s="197"/>
    </row>
    <row r="318" spans="1:16" s="13" customFormat="1" ht="20.25" thickTop="1">
      <c r="A318" s="192" t="s">
        <v>65</v>
      </c>
      <c r="B318" s="54" t="s">
        <v>3</v>
      </c>
      <c r="C318" s="55"/>
      <c r="D318" s="56"/>
      <c r="E318" s="56"/>
      <c r="F318" s="56"/>
      <c r="G318" s="56"/>
      <c r="H318" s="128"/>
      <c r="I318" s="56"/>
      <c r="J318" s="56"/>
      <c r="K318" s="56"/>
      <c r="L318" s="56"/>
      <c r="M318" s="56"/>
      <c r="N318" s="56">
        <v>152</v>
      </c>
      <c r="O318" s="57"/>
      <c r="P318" s="195" t="s">
        <v>64</v>
      </c>
    </row>
    <row r="319" spans="1:16" s="13" customFormat="1" ht="19.5">
      <c r="A319" s="193"/>
      <c r="B319" s="62" t="s">
        <v>7</v>
      </c>
      <c r="C319" s="6"/>
      <c r="D319" s="1"/>
      <c r="E319" s="1"/>
      <c r="F319" s="1"/>
      <c r="G319" s="1"/>
      <c r="H319" s="118"/>
      <c r="I319" s="1"/>
      <c r="J319" s="1"/>
      <c r="K319" s="1"/>
      <c r="L319" s="1"/>
      <c r="M319" s="1"/>
      <c r="N319" s="4">
        <v>152</v>
      </c>
      <c r="O319" s="23"/>
      <c r="P319" s="196"/>
    </row>
    <row r="320" spans="1:16" s="13" customFormat="1" ht="19.5">
      <c r="A320" s="193"/>
      <c r="B320" s="63" t="s">
        <v>13</v>
      </c>
      <c r="C320" s="6"/>
      <c r="D320" s="1">
        <v>220</v>
      </c>
      <c r="E320" s="1">
        <v>251</v>
      </c>
      <c r="F320" s="1">
        <v>367</v>
      </c>
      <c r="G320" s="1">
        <v>416</v>
      </c>
      <c r="H320" s="118">
        <v>549</v>
      </c>
      <c r="I320" s="1">
        <v>1420</v>
      </c>
      <c r="J320" s="1">
        <v>1563</v>
      </c>
      <c r="K320" s="1">
        <v>1698</v>
      </c>
      <c r="L320" s="1">
        <v>1792</v>
      </c>
      <c r="M320" s="1">
        <v>1901</v>
      </c>
      <c r="N320" s="1">
        <v>1962</v>
      </c>
      <c r="O320" s="23"/>
      <c r="P320" s="196"/>
    </row>
    <row r="321" spans="1:16" s="13" customFormat="1" ht="19.5">
      <c r="A321" s="193"/>
      <c r="B321" s="62" t="s">
        <v>7</v>
      </c>
      <c r="C321" s="7"/>
      <c r="D321" s="5"/>
      <c r="E321" s="5">
        <f aca="true" t="shared" si="112" ref="E321:N321">E320-D320</f>
        <v>31</v>
      </c>
      <c r="F321" s="5">
        <f t="shared" si="112"/>
        <v>116</v>
      </c>
      <c r="G321" s="5">
        <f t="shared" si="112"/>
        <v>49</v>
      </c>
      <c r="H321" s="118">
        <f t="shared" si="112"/>
        <v>133</v>
      </c>
      <c r="I321" s="5">
        <f t="shared" si="112"/>
        <v>871</v>
      </c>
      <c r="J321" s="5">
        <f t="shared" si="112"/>
        <v>143</v>
      </c>
      <c r="K321" s="5">
        <f t="shared" si="112"/>
        <v>135</v>
      </c>
      <c r="L321" s="5">
        <f t="shared" si="112"/>
        <v>94</v>
      </c>
      <c r="M321" s="5">
        <f t="shared" si="112"/>
        <v>109</v>
      </c>
      <c r="N321" s="5">
        <f t="shared" si="112"/>
        <v>61</v>
      </c>
      <c r="O321" s="23">
        <f>SUM(C321:N321)</f>
        <v>1742</v>
      </c>
      <c r="P321" s="196"/>
    </row>
    <row r="322" spans="1:16" s="13" customFormat="1" ht="20.25" thickBot="1">
      <c r="A322" s="193"/>
      <c r="B322" s="58" t="s">
        <v>37</v>
      </c>
      <c r="C322" s="59">
        <v>2015</v>
      </c>
      <c r="D322" s="42">
        <v>2053</v>
      </c>
      <c r="E322" s="42">
        <v>2086</v>
      </c>
      <c r="F322" s="42">
        <v>2133</v>
      </c>
      <c r="G322" s="42">
        <v>2273</v>
      </c>
      <c r="H322" s="126">
        <v>2400</v>
      </c>
      <c r="I322" s="42">
        <v>2538</v>
      </c>
      <c r="J322" s="42">
        <v>2746</v>
      </c>
      <c r="K322" s="42">
        <v>3109</v>
      </c>
      <c r="L322" s="42">
        <v>3305</v>
      </c>
      <c r="M322" s="42">
        <v>3461</v>
      </c>
      <c r="N322" s="42">
        <v>3580</v>
      </c>
      <c r="O322" s="52"/>
      <c r="P322" s="196"/>
    </row>
    <row r="323" spans="1:16" s="13" customFormat="1" ht="21" thickBot="1" thickTop="1">
      <c r="A323" s="193"/>
      <c r="B323" s="43" t="s">
        <v>7</v>
      </c>
      <c r="C323" s="49">
        <v>53</v>
      </c>
      <c r="D323" s="50">
        <f aca="true" t="shared" si="113" ref="D323:N323">D322-C322</f>
        <v>38</v>
      </c>
      <c r="E323" s="50">
        <f t="shared" si="113"/>
        <v>33</v>
      </c>
      <c r="F323" s="50">
        <f t="shared" si="113"/>
        <v>47</v>
      </c>
      <c r="G323" s="50">
        <f t="shared" si="113"/>
        <v>140</v>
      </c>
      <c r="H323" s="117">
        <f t="shared" si="113"/>
        <v>127</v>
      </c>
      <c r="I323" s="50">
        <f t="shared" si="113"/>
        <v>138</v>
      </c>
      <c r="J323" s="50">
        <f t="shared" si="113"/>
        <v>208</v>
      </c>
      <c r="K323" s="50">
        <f t="shared" si="113"/>
        <v>363</v>
      </c>
      <c r="L323" s="50">
        <f t="shared" si="113"/>
        <v>196</v>
      </c>
      <c r="M323" s="50">
        <f t="shared" si="113"/>
        <v>156</v>
      </c>
      <c r="N323" s="50">
        <f t="shared" si="113"/>
        <v>119</v>
      </c>
      <c r="O323" s="23">
        <f>SUM(C323:N323)</f>
        <v>1618</v>
      </c>
      <c r="P323" s="196"/>
    </row>
    <row r="324" spans="1:16" s="13" customFormat="1" ht="21" thickBot="1" thickTop="1">
      <c r="A324" s="193"/>
      <c r="B324" s="30" t="s">
        <v>40</v>
      </c>
      <c r="C324" s="46">
        <v>3693</v>
      </c>
      <c r="D324" s="5">
        <v>3727</v>
      </c>
      <c r="E324" s="5">
        <v>3874</v>
      </c>
      <c r="F324" s="5">
        <v>3984</v>
      </c>
      <c r="G324" s="5">
        <v>4115</v>
      </c>
      <c r="H324" s="118">
        <v>4259</v>
      </c>
      <c r="I324" s="5">
        <v>4410</v>
      </c>
      <c r="J324" s="5">
        <v>4520</v>
      </c>
      <c r="K324" s="5">
        <v>4618</v>
      </c>
      <c r="L324" s="5">
        <v>4762</v>
      </c>
      <c r="M324" s="5">
        <v>4855</v>
      </c>
      <c r="N324" s="5">
        <v>4901</v>
      </c>
      <c r="O324" s="23"/>
      <c r="P324" s="196"/>
    </row>
    <row r="325" spans="1:16" s="13" customFormat="1" ht="21" thickBot="1" thickTop="1">
      <c r="A325" s="193"/>
      <c r="B325" s="43" t="s">
        <v>7</v>
      </c>
      <c r="C325" s="69">
        <f>C324-N322</f>
        <v>113</v>
      </c>
      <c r="D325" s="50">
        <f aca="true" t="shared" si="114" ref="D325:K325">D324-C324</f>
        <v>34</v>
      </c>
      <c r="E325" s="50">
        <f t="shared" si="114"/>
        <v>147</v>
      </c>
      <c r="F325" s="50">
        <f t="shared" si="114"/>
        <v>110</v>
      </c>
      <c r="G325" s="50">
        <f t="shared" si="114"/>
        <v>131</v>
      </c>
      <c r="H325" s="117">
        <f t="shared" si="114"/>
        <v>144</v>
      </c>
      <c r="I325" s="50">
        <f t="shared" si="114"/>
        <v>151</v>
      </c>
      <c r="J325" s="50">
        <f t="shared" si="114"/>
        <v>110</v>
      </c>
      <c r="K325" s="50">
        <f t="shared" si="114"/>
        <v>98</v>
      </c>
      <c r="L325" s="50">
        <f>L324-K324</f>
        <v>144</v>
      </c>
      <c r="M325" s="50">
        <f>M324-L324</f>
        <v>93</v>
      </c>
      <c r="N325" s="50">
        <f>N324-M324</f>
        <v>46</v>
      </c>
      <c r="O325" s="45">
        <f>SUM(C325:N325)</f>
        <v>1321</v>
      </c>
      <c r="P325" s="196"/>
    </row>
    <row r="326" spans="1:16" s="13" customFormat="1" ht="20.25" thickTop="1">
      <c r="A326" s="193"/>
      <c r="B326" s="97" t="s">
        <v>77</v>
      </c>
      <c r="C326" s="6">
        <v>4995</v>
      </c>
      <c r="D326" s="5">
        <v>5045</v>
      </c>
      <c r="E326" s="5">
        <v>5151</v>
      </c>
      <c r="F326" s="5">
        <v>5229</v>
      </c>
      <c r="G326" s="5">
        <v>5332</v>
      </c>
      <c r="H326" s="118">
        <v>5453</v>
      </c>
      <c r="I326" s="5">
        <v>6079</v>
      </c>
      <c r="J326" s="5">
        <v>6486</v>
      </c>
      <c r="K326" s="5">
        <v>6682</v>
      </c>
      <c r="L326" s="5">
        <v>6823</v>
      </c>
      <c r="M326" s="5">
        <v>6963</v>
      </c>
      <c r="N326" s="5">
        <v>8234</v>
      </c>
      <c r="O326" s="23"/>
      <c r="P326" s="196"/>
    </row>
    <row r="327" spans="1:16" s="13" customFormat="1" ht="20.25" thickBot="1">
      <c r="A327" s="193"/>
      <c r="B327" s="71" t="s">
        <v>7</v>
      </c>
      <c r="C327" s="98">
        <f>C326-N324</f>
        <v>94</v>
      </c>
      <c r="D327" s="50">
        <f aca="true" t="shared" si="115" ref="D327:J327">D326-C326</f>
        <v>50</v>
      </c>
      <c r="E327" s="50">
        <f t="shared" si="115"/>
        <v>106</v>
      </c>
      <c r="F327" s="50">
        <f t="shared" si="115"/>
        <v>78</v>
      </c>
      <c r="G327" s="50">
        <f t="shared" si="115"/>
        <v>103</v>
      </c>
      <c r="H327" s="117">
        <f t="shared" si="115"/>
        <v>121</v>
      </c>
      <c r="I327" s="50">
        <f t="shared" si="115"/>
        <v>626</v>
      </c>
      <c r="J327" s="50">
        <f t="shared" si="115"/>
        <v>407</v>
      </c>
      <c r="K327" s="50">
        <f>K326-J326</f>
        <v>196</v>
      </c>
      <c r="L327" s="50">
        <f>L326-K326</f>
        <v>141</v>
      </c>
      <c r="M327" s="50">
        <f>M326-L326</f>
        <v>140</v>
      </c>
      <c r="N327" s="50">
        <f>N326-M326</f>
        <v>1271</v>
      </c>
      <c r="O327" s="45">
        <f>SUM(C327:N327)</f>
        <v>3333</v>
      </c>
      <c r="P327" s="196"/>
    </row>
    <row r="328" spans="1:16" s="13" customFormat="1" ht="20.25" thickTop="1">
      <c r="A328" s="193"/>
      <c r="B328" s="97" t="s">
        <v>98</v>
      </c>
      <c r="C328" s="46">
        <f>N326+C329</f>
        <v>8872</v>
      </c>
      <c r="D328" s="5">
        <f>D329+C328</f>
        <v>9510</v>
      </c>
      <c r="E328" s="5">
        <f>E329+D328</f>
        <v>10373</v>
      </c>
      <c r="F328" s="5">
        <f aca="true" t="shared" si="116" ref="F328:N328">F329+E328</f>
        <v>11236</v>
      </c>
      <c r="G328" s="5">
        <f t="shared" si="116"/>
        <v>13198</v>
      </c>
      <c r="H328" s="5">
        <f t="shared" si="116"/>
        <v>14819</v>
      </c>
      <c r="I328" s="5">
        <f t="shared" si="116"/>
        <v>15760</v>
      </c>
      <c r="J328" s="5">
        <f t="shared" si="116"/>
        <v>16613</v>
      </c>
      <c r="K328" s="5">
        <f t="shared" si="116"/>
        <v>20623</v>
      </c>
      <c r="L328" s="5">
        <f t="shared" si="116"/>
        <v>24698</v>
      </c>
      <c r="M328" s="5">
        <f t="shared" si="116"/>
        <v>25517</v>
      </c>
      <c r="N328" s="5">
        <f t="shared" si="116"/>
        <v>25581</v>
      </c>
      <c r="O328" s="45"/>
      <c r="P328" s="196"/>
    </row>
    <row r="329" spans="1:16" s="13" customFormat="1" ht="20.25" thickBot="1">
      <c r="A329" s="193"/>
      <c r="B329" s="71" t="s">
        <v>7</v>
      </c>
      <c r="C329" s="98">
        <v>638</v>
      </c>
      <c r="D329" s="5">
        <v>638</v>
      </c>
      <c r="E329" s="5">
        <v>863</v>
      </c>
      <c r="F329" s="5">
        <v>863</v>
      </c>
      <c r="G329" s="5">
        <v>1962</v>
      </c>
      <c r="H329" s="118">
        <v>1621</v>
      </c>
      <c r="I329" s="118">
        <v>941</v>
      </c>
      <c r="J329" s="118">
        <v>853</v>
      </c>
      <c r="K329" s="118">
        <v>4010</v>
      </c>
      <c r="L329" s="118">
        <v>4075</v>
      </c>
      <c r="M329" s="5">
        <v>819</v>
      </c>
      <c r="N329" s="50">
        <v>64</v>
      </c>
      <c r="O329" s="45">
        <f>SUM(C329:N329)</f>
        <v>17347</v>
      </c>
      <c r="P329" s="196"/>
    </row>
    <row r="330" spans="1:16" s="13" customFormat="1" ht="20.25" thickTop="1">
      <c r="A330" s="193"/>
      <c r="B330" s="97" t="s">
        <v>108</v>
      </c>
      <c r="C330" s="46">
        <f>N328+C331</f>
        <v>25664</v>
      </c>
      <c r="D330" s="5"/>
      <c r="E330" s="5"/>
      <c r="F330" s="5"/>
      <c r="G330" s="5"/>
      <c r="H330" s="5"/>
      <c r="I330" s="5"/>
      <c r="J330" s="5"/>
      <c r="K330" s="5"/>
      <c r="L330" s="5"/>
      <c r="M330" s="118"/>
      <c r="N330" s="118"/>
      <c r="O330" s="23"/>
      <c r="P330" s="196"/>
    </row>
    <row r="331" spans="1:16" s="13" customFormat="1" ht="20.25" thickBot="1">
      <c r="A331" s="194"/>
      <c r="B331" s="71" t="s">
        <v>7</v>
      </c>
      <c r="C331" s="105">
        <v>83</v>
      </c>
      <c r="D331" s="10"/>
      <c r="E331" s="10"/>
      <c r="F331" s="10"/>
      <c r="G331" s="10"/>
      <c r="H331" s="108"/>
      <c r="I331" s="108"/>
      <c r="J331" s="108"/>
      <c r="K331" s="108"/>
      <c r="L331" s="108"/>
      <c r="M331" s="108"/>
      <c r="N331" s="108"/>
      <c r="O331" s="2"/>
      <c r="P331" s="197"/>
    </row>
    <row r="332" spans="1:16" ht="17.25" thickTop="1">
      <c r="A332" s="39"/>
      <c r="B332" s="40"/>
      <c r="C332" s="39"/>
      <c r="D332" s="39"/>
      <c r="E332" s="39"/>
      <c r="F332" s="39"/>
      <c r="G332" s="39"/>
      <c r="I332" s="39"/>
      <c r="J332" s="39"/>
      <c r="K332" s="39"/>
      <c r="L332" s="39"/>
      <c r="M332" s="39"/>
      <c r="N332" s="39"/>
      <c r="O332" s="39"/>
      <c r="P332" s="39"/>
    </row>
    <row r="333" spans="1:16" ht="16.5">
      <c r="A333" s="40"/>
      <c r="B333" s="40"/>
      <c r="C333" s="40"/>
      <c r="D333" s="40"/>
      <c r="E333" s="40"/>
      <c r="F333" s="40"/>
      <c r="G333" s="40"/>
      <c r="H333" s="113"/>
      <c r="I333" s="40"/>
      <c r="J333" s="40"/>
      <c r="K333" s="40"/>
      <c r="L333" s="40"/>
      <c r="M333" s="40"/>
      <c r="N333" s="40"/>
      <c r="O333" s="40"/>
      <c r="P333" s="39"/>
    </row>
    <row r="334" ht="16.5">
      <c r="O334" s="39"/>
    </row>
    <row r="335" ht="16.5">
      <c r="O335" s="39"/>
    </row>
    <row r="336" ht="16.5">
      <c r="O336" s="39"/>
    </row>
    <row r="337" ht="16.5">
      <c r="O337" s="39"/>
    </row>
    <row r="338" ht="16.5">
      <c r="O338" s="39"/>
    </row>
    <row r="339" ht="16.5">
      <c r="O339" s="39"/>
    </row>
    <row r="340" ht="16.5">
      <c r="O340" s="39"/>
    </row>
    <row r="341" ht="16.5">
      <c r="O341" s="39"/>
    </row>
    <row r="342" ht="16.5">
      <c r="O342" s="39"/>
    </row>
    <row r="343" ht="16.5">
      <c r="O343" s="39"/>
    </row>
    <row r="344" ht="16.5">
      <c r="O344" s="39"/>
    </row>
    <row r="345" ht="16.5">
      <c r="O345" s="39"/>
    </row>
    <row r="346" ht="16.5">
      <c r="O346" s="39"/>
    </row>
    <row r="347" ht="16.5">
      <c r="O347" s="39"/>
    </row>
    <row r="348" ht="16.5">
      <c r="O348" s="39"/>
    </row>
    <row r="349" ht="16.5">
      <c r="O349" s="39"/>
    </row>
    <row r="350" ht="16.5">
      <c r="O350" s="39"/>
    </row>
    <row r="351" ht="16.5">
      <c r="O351" s="39"/>
    </row>
    <row r="352" ht="16.5">
      <c r="O352" s="39"/>
    </row>
    <row r="353" ht="16.5">
      <c r="O353" s="39"/>
    </row>
    <row r="354" ht="16.5">
      <c r="O354" s="39"/>
    </row>
    <row r="355" ht="16.5">
      <c r="O355" s="39"/>
    </row>
    <row r="356" ht="16.5">
      <c r="O356" s="39"/>
    </row>
    <row r="357" ht="16.5">
      <c r="O357" s="39"/>
    </row>
    <row r="358" ht="16.5">
      <c r="O358" s="39"/>
    </row>
    <row r="359" ht="16.5">
      <c r="O359" s="39"/>
    </row>
    <row r="360" ht="16.5">
      <c r="O360" s="39"/>
    </row>
    <row r="361" ht="16.5">
      <c r="O361" s="39"/>
    </row>
    <row r="362" ht="16.5">
      <c r="O362" s="39"/>
    </row>
    <row r="363" ht="16.5">
      <c r="O363" s="39"/>
    </row>
    <row r="364" ht="16.5">
      <c r="O364" s="39"/>
    </row>
    <row r="365" ht="16.5">
      <c r="O365" s="39"/>
    </row>
    <row r="366" ht="16.5">
      <c r="O366" s="39"/>
    </row>
    <row r="367" ht="16.5">
      <c r="O367" s="39"/>
    </row>
    <row r="368" ht="16.5">
      <c r="O368" s="39"/>
    </row>
    <row r="369" ht="16.5">
      <c r="O369" s="39"/>
    </row>
    <row r="370" ht="16.5">
      <c r="O370" s="39"/>
    </row>
    <row r="371" ht="16.5">
      <c r="O371" s="39"/>
    </row>
    <row r="372" ht="16.5">
      <c r="O372" s="39"/>
    </row>
    <row r="373" ht="16.5">
      <c r="O373" s="39"/>
    </row>
    <row r="374" ht="16.5">
      <c r="O374" s="39"/>
    </row>
    <row r="375" ht="16.5">
      <c r="O375" s="39"/>
    </row>
    <row r="376" ht="16.5">
      <c r="O376" s="39"/>
    </row>
    <row r="377" ht="16.5">
      <c r="O377" s="39"/>
    </row>
    <row r="378" ht="16.5">
      <c r="O378" s="39"/>
    </row>
    <row r="379" ht="16.5">
      <c r="O379" s="39"/>
    </row>
    <row r="380" ht="16.5">
      <c r="O380" s="39"/>
    </row>
    <row r="381" ht="16.5">
      <c r="O381" s="39"/>
    </row>
    <row r="382" ht="16.5">
      <c r="O382" s="39"/>
    </row>
    <row r="383" ht="16.5">
      <c r="O383" s="39"/>
    </row>
    <row r="384" ht="16.5">
      <c r="O384" s="39"/>
    </row>
    <row r="385" ht="16.5">
      <c r="O385" s="39"/>
    </row>
    <row r="386" ht="16.5">
      <c r="O386" s="39"/>
    </row>
    <row r="387" ht="16.5">
      <c r="O387" s="39"/>
    </row>
    <row r="388" ht="16.5">
      <c r="O388" s="39"/>
    </row>
    <row r="389" ht="16.5">
      <c r="O389" s="39"/>
    </row>
    <row r="390" ht="16.5">
      <c r="O390" s="39"/>
    </row>
    <row r="391" ht="16.5">
      <c r="O391" s="39"/>
    </row>
    <row r="392" ht="16.5">
      <c r="O392" s="39"/>
    </row>
    <row r="393" ht="16.5">
      <c r="O393" s="39"/>
    </row>
    <row r="394" ht="16.5">
      <c r="O394" s="39"/>
    </row>
    <row r="395" ht="16.5">
      <c r="O395" s="39"/>
    </row>
    <row r="396" ht="16.5">
      <c r="O396" s="39"/>
    </row>
    <row r="397" ht="16.5">
      <c r="O397" s="39"/>
    </row>
    <row r="398" ht="16.5">
      <c r="O398" s="39"/>
    </row>
    <row r="399" ht="16.5">
      <c r="O399" s="39"/>
    </row>
    <row r="400" ht="16.5">
      <c r="O400" s="39"/>
    </row>
    <row r="401" ht="16.5">
      <c r="O401" s="39"/>
    </row>
    <row r="402" ht="16.5">
      <c r="O402" s="39"/>
    </row>
    <row r="403" ht="16.5">
      <c r="O403" s="39"/>
    </row>
    <row r="404" ht="16.5">
      <c r="O404" s="39"/>
    </row>
    <row r="405" ht="16.5">
      <c r="O405" s="39"/>
    </row>
    <row r="406" ht="16.5">
      <c r="O406" s="39"/>
    </row>
    <row r="407" ht="16.5">
      <c r="O407" s="39"/>
    </row>
    <row r="408" ht="16.5">
      <c r="O408" s="39"/>
    </row>
    <row r="409" ht="16.5">
      <c r="O409" s="39"/>
    </row>
    <row r="410" ht="16.5">
      <c r="O410" s="39"/>
    </row>
    <row r="411" ht="16.5">
      <c r="O411" s="39"/>
    </row>
    <row r="412" ht="16.5">
      <c r="O412" s="39"/>
    </row>
    <row r="413" ht="16.5">
      <c r="O413" s="39"/>
    </row>
    <row r="414" ht="16.5">
      <c r="O414" s="39"/>
    </row>
    <row r="415" ht="16.5">
      <c r="O415" s="39"/>
    </row>
    <row r="416" ht="16.5">
      <c r="O416" s="39"/>
    </row>
    <row r="417" ht="16.5">
      <c r="O417" s="39"/>
    </row>
    <row r="418" ht="16.5">
      <c r="O418" s="39"/>
    </row>
    <row r="419" ht="16.5">
      <c r="O419" s="39"/>
    </row>
    <row r="420" ht="16.5">
      <c r="O420" s="39"/>
    </row>
    <row r="421" ht="16.5">
      <c r="O421" s="39"/>
    </row>
    <row r="422" ht="16.5">
      <c r="O422" s="39"/>
    </row>
    <row r="423" ht="16.5">
      <c r="O423" s="39"/>
    </row>
    <row r="424" ht="16.5">
      <c r="O424" s="39"/>
    </row>
    <row r="425" ht="16.5">
      <c r="O425" s="39"/>
    </row>
    <row r="426" ht="16.5">
      <c r="O426" s="39"/>
    </row>
    <row r="427" ht="16.5">
      <c r="O427" s="39"/>
    </row>
    <row r="428" ht="16.5">
      <c r="O428" s="39"/>
    </row>
    <row r="429" ht="16.5">
      <c r="O429" s="39"/>
    </row>
    <row r="430" ht="16.5">
      <c r="O430" s="39"/>
    </row>
    <row r="431" ht="16.5">
      <c r="O431" s="39"/>
    </row>
    <row r="432" ht="16.5">
      <c r="O432" s="39"/>
    </row>
    <row r="433" ht="16.5">
      <c r="O433" s="39"/>
    </row>
    <row r="434" ht="16.5">
      <c r="O434" s="39"/>
    </row>
    <row r="435" ht="16.5">
      <c r="O435" s="39"/>
    </row>
    <row r="436" ht="16.5">
      <c r="O436" s="39"/>
    </row>
    <row r="437" ht="16.5">
      <c r="O437" s="39"/>
    </row>
    <row r="438" ht="16.5">
      <c r="O438" s="39"/>
    </row>
    <row r="439" ht="16.5">
      <c r="O439" s="39"/>
    </row>
    <row r="440" ht="16.5">
      <c r="O440" s="39"/>
    </row>
    <row r="441" ht="16.5">
      <c r="O441" s="39"/>
    </row>
    <row r="442" ht="16.5">
      <c r="O442" s="39"/>
    </row>
    <row r="443" ht="16.5">
      <c r="O443" s="39"/>
    </row>
    <row r="444" ht="16.5">
      <c r="O444" s="39"/>
    </row>
    <row r="445" ht="16.5">
      <c r="O445" s="39"/>
    </row>
    <row r="446" ht="16.5">
      <c r="O446" s="39"/>
    </row>
    <row r="447" ht="16.5">
      <c r="O447" s="39"/>
    </row>
    <row r="448" ht="16.5">
      <c r="O448" s="39"/>
    </row>
    <row r="449" ht="16.5">
      <c r="O449" s="39"/>
    </row>
    <row r="450" ht="16.5">
      <c r="O450" s="39"/>
    </row>
    <row r="451" ht="16.5">
      <c r="O451" s="39"/>
    </row>
    <row r="452" ht="16.5">
      <c r="O452" s="39"/>
    </row>
    <row r="453" ht="16.5">
      <c r="O453" s="39"/>
    </row>
    <row r="454" ht="16.5">
      <c r="O454" s="39"/>
    </row>
    <row r="455" ht="16.5">
      <c r="O455" s="39"/>
    </row>
    <row r="456" ht="16.5">
      <c r="O456" s="39"/>
    </row>
    <row r="457" ht="16.5">
      <c r="O457" s="39"/>
    </row>
    <row r="458" ht="16.5">
      <c r="O458" s="39"/>
    </row>
    <row r="459" ht="16.5">
      <c r="O459" s="39"/>
    </row>
    <row r="460" ht="16.5">
      <c r="O460" s="39"/>
    </row>
    <row r="461" ht="16.5">
      <c r="O461" s="39"/>
    </row>
    <row r="462" ht="16.5">
      <c r="O462" s="39"/>
    </row>
    <row r="463" ht="16.5">
      <c r="O463" s="39"/>
    </row>
    <row r="464" ht="16.5">
      <c r="O464" s="39"/>
    </row>
    <row r="465" ht="16.5">
      <c r="O465" s="39"/>
    </row>
    <row r="466" ht="16.5">
      <c r="O466" s="39"/>
    </row>
    <row r="467" ht="16.5">
      <c r="O467" s="39"/>
    </row>
    <row r="468" ht="16.5">
      <c r="O468" s="39"/>
    </row>
    <row r="469" ht="16.5">
      <c r="O469" s="39"/>
    </row>
    <row r="470" ht="16.5">
      <c r="O470" s="39"/>
    </row>
    <row r="471" ht="16.5">
      <c r="O471" s="39"/>
    </row>
    <row r="472" ht="16.5">
      <c r="O472" s="39"/>
    </row>
    <row r="473" ht="16.5">
      <c r="O473" s="39"/>
    </row>
    <row r="474" ht="16.5">
      <c r="O474" s="39"/>
    </row>
    <row r="475" ht="16.5">
      <c r="O475" s="39"/>
    </row>
    <row r="476" ht="16.5">
      <c r="O476" s="39"/>
    </row>
    <row r="477" ht="16.5">
      <c r="O477" s="39"/>
    </row>
    <row r="478" ht="16.5">
      <c r="O478" s="39"/>
    </row>
    <row r="479" ht="16.5">
      <c r="O479" s="39"/>
    </row>
    <row r="480" ht="16.5">
      <c r="O480" s="39"/>
    </row>
    <row r="481" ht="16.5">
      <c r="O481" s="39"/>
    </row>
    <row r="482" ht="16.5">
      <c r="O482" s="39"/>
    </row>
    <row r="483" ht="16.5">
      <c r="O483" s="39"/>
    </row>
    <row r="484" ht="16.5">
      <c r="O484" s="39"/>
    </row>
    <row r="485" ht="16.5">
      <c r="O485" s="39"/>
    </row>
    <row r="486" ht="16.5">
      <c r="O486" s="39"/>
    </row>
    <row r="487" ht="16.5">
      <c r="O487" s="39"/>
    </row>
    <row r="488" ht="16.5">
      <c r="O488" s="39"/>
    </row>
    <row r="489" ht="16.5">
      <c r="O489" s="39"/>
    </row>
    <row r="490" ht="16.5">
      <c r="O490" s="39"/>
    </row>
    <row r="491" ht="16.5">
      <c r="O491" s="39"/>
    </row>
    <row r="492" ht="16.5">
      <c r="O492" s="39"/>
    </row>
    <row r="493" ht="16.5">
      <c r="O493" s="39"/>
    </row>
    <row r="494" ht="16.5">
      <c r="O494" s="39"/>
    </row>
    <row r="495" ht="16.5">
      <c r="O495" s="39"/>
    </row>
    <row r="496" ht="16.5">
      <c r="O496" s="39"/>
    </row>
    <row r="497" ht="16.5">
      <c r="O497" s="39"/>
    </row>
    <row r="498" ht="16.5">
      <c r="O498" s="39"/>
    </row>
    <row r="499" ht="16.5">
      <c r="O499" s="39"/>
    </row>
    <row r="500" ht="16.5">
      <c r="O500" s="39"/>
    </row>
    <row r="501" ht="16.5">
      <c r="O501" s="39"/>
    </row>
    <row r="502" ht="16.5">
      <c r="O502" s="39"/>
    </row>
    <row r="503" ht="16.5">
      <c r="O503" s="39"/>
    </row>
    <row r="504" ht="16.5">
      <c r="O504" s="39"/>
    </row>
    <row r="505" ht="16.5">
      <c r="O505" s="39"/>
    </row>
    <row r="506" ht="16.5">
      <c r="O506" s="39"/>
    </row>
    <row r="507" ht="16.5">
      <c r="O507" s="39"/>
    </row>
    <row r="508" ht="16.5">
      <c r="O508" s="39"/>
    </row>
    <row r="509" ht="16.5">
      <c r="O509" s="39"/>
    </row>
    <row r="510" ht="16.5">
      <c r="O510" s="39"/>
    </row>
    <row r="511" ht="16.5">
      <c r="O511" s="39"/>
    </row>
    <row r="512" ht="16.5">
      <c r="O512" s="39"/>
    </row>
    <row r="513" ht="16.5">
      <c r="O513" s="39"/>
    </row>
    <row r="514" ht="16.5">
      <c r="O514" s="39"/>
    </row>
    <row r="515" ht="16.5">
      <c r="O515" s="39"/>
    </row>
    <row r="516" ht="16.5">
      <c r="O516" s="39"/>
    </row>
    <row r="517" ht="16.5">
      <c r="O517" s="39"/>
    </row>
    <row r="518" ht="16.5">
      <c r="O518" s="39"/>
    </row>
    <row r="519" ht="16.5">
      <c r="O519" s="39"/>
    </row>
    <row r="520" ht="16.5">
      <c r="O520" s="39"/>
    </row>
    <row r="521" ht="16.5">
      <c r="O521" s="39"/>
    </row>
    <row r="522" ht="16.5">
      <c r="O522" s="39"/>
    </row>
    <row r="523" ht="16.5">
      <c r="O523" s="39"/>
    </row>
    <row r="524" ht="16.5">
      <c r="O524" s="39"/>
    </row>
    <row r="525" ht="16.5">
      <c r="O525" s="39"/>
    </row>
    <row r="526" ht="16.5">
      <c r="O526" s="39"/>
    </row>
    <row r="527" ht="16.5">
      <c r="O527" s="39"/>
    </row>
    <row r="528" ht="16.5">
      <c r="O528" s="39"/>
    </row>
    <row r="529" ht="16.5">
      <c r="O529" s="39"/>
    </row>
    <row r="530" ht="16.5">
      <c r="O530" s="39"/>
    </row>
    <row r="531" ht="16.5">
      <c r="O531" s="39"/>
    </row>
    <row r="532" ht="16.5">
      <c r="O532" s="39"/>
    </row>
    <row r="533" ht="16.5">
      <c r="O533" s="39"/>
    </row>
    <row r="534" ht="16.5">
      <c r="O534" s="39"/>
    </row>
    <row r="535" ht="16.5">
      <c r="O535" s="39"/>
    </row>
    <row r="536" ht="16.5">
      <c r="O536" s="39"/>
    </row>
    <row r="537" ht="16.5">
      <c r="O537" s="39"/>
    </row>
    <row r="538" ht="16.5">
      <c r="O538" s="39"/>
    </row>
    <row r="539" ht="16.5">
      <c r="O539" s="39"/>
    </row>
    <row r="540" ht="16.5">
      <c r="O540" s="39"/>
    </row>
    <row r="541" ht="16.5">
      <c r="O541" s="39"/>
    </row>
    <row r="542" ht="16.5">
      <c r="O542" s="39"/>
    </row>
    <row r="543" ht="16.5">
      <c r="O543" s="39"/>
    </row>
    <row r="544" ht="16.5">
      <c r="O544" s="39"/>
    </row>
    <row r="545" ht="16.5">
      <c r="O545" s="39"/>
    </row>
    <row r="546" ht="16.5">
      <c r="O546" s="39"/>
    </row>
    <row r="547" ht="16.5">
      <c r="O547" s="39"/>
    </row>
    <row r="548" ht="16.5">
      <c r="O548" s="39"/>
    </row>
    <row r="549" ht="16.5">
      <c r="O549" s="39"/>
    </row>
    <row r="550" ht="16.5">
      <c r="O550" s="39"/>
    </row>
    <row r="551" ht="16.5">
      <c r="O551" s="39"/>
    </row>
    <row r="552" ht="16.5">
      <c r="O552" s="39"/>
    </row>
    <row r="553" ht="16.5">
      <c r="O553" s="39"/>
    </row>
    <row r="554" ht="16.5">
      <c r="O554" s="39"/>
    </row>
    <row r="555" ht="16.5">
      <c r="O555" s="39"/>
    </row>
    <row r="556" ht="16.5">
      <c r="O556" s="39"/>
    </row>
    <row r="557" ht="16.5">
      <c r="O557" s="39"/>
    </row>
    <row r="558" ht="16.5">
      <c r="O558" s="39"/>
    </row>
    <row r="559" ht="16.5">
      <c r="O559" s="39"/>
    </row>
    <row r="560" ht="16.5">
      <c r="O560" s="39"/>
    </row>
    <row r="561" ht="16.5">
      <c r="O561" s="39"/>
    </row>
    <row r="562" ht="16.5">
      <c r="O562" s="39"/>
    </row>
    <row r="563" ht="16.5">
      <c r="O563" s="39"/>
    </row>
    <row r="564" ht="16.5">
      <c r="O564" s="39"/>
    </row>
    <row r="565" ht="16.5">
      <c r="O565" s="39"/>
    </row>
    <row r="566" ht="16.5">
      <c r="O566" s="39"/>
    </row>
    <row r="567" ht="16.5">
      <c r="O567" s="39"/>
    </row>
    <row r="568" ht="16.5">
      <c r="O568" s="39"/>
    </row>
    <row r="569" ht="16.5">
      <c r="O569" s="39"/>
    </row>
    <row r="570" ht="16.5">
      <c r="O570" s="39"/>
    </row>
    <row r="571" ht="16.5">
      <c r="O571" s="39"/>
    </row>
    <row r="572" ht="16.5">
      <c r="O572" s="39"/>
    </row>
    <row r="573" ht="16.5">
      <c r="O573" s="39"/>
    </row>
    <row r="574" ht="16.5">
      <c r="O574" s="39"/>
    </row>
    <row r="575" ht="16.5">
      <c r="O575" s="39"/>
    </row>
    <row r="576" ht="16.5">
      <c r="O576" s="39"/>
    </row>
    <row r="577" ht="16.5">
      <c r="O577" s="39"/>
    </row>
    <row r="578" ht="16.5">
      <c r="O578" s="39"/>
    </row>
    <row r="579" ht="16.5">
      <c r="O579" s="39"/>
    </row>
    <row r="580" ht="16.5">
      <c r="O580" s="39"/>
    </row>
    <row r="581" ht="16.5">
      <c r="O581" s="39"/>
    </row>
    <row r="582" ht="16.5">
      <c r="O582" s="39"/>
    </row>
    <row r="583" ht="16.5">
      <c r="O583" s="39"/>
    </row>
    <row r="584" ht="16.5">
      <c r="O584" s="39"/>
    </row>
    <row r="585" ht="16.5">
      <c r="O585" s="39"/>
    </row>
    <row r="586" ht="16.5">
      <c r="O586" s="39"/>
    </row>
    <row r="587" ht="16.5">
      <c r="O587" s="39"/>
    </row>
    <row r="588" ht="16.5">
      <c r="O588" s="39"/>
    </row>
    <row r="589" ht="16.5">
      <c r="O589" s="39"/>
    </row>
    <row r="590" ht="16.5">
      <c r="O590" s="39"/>
    </row>
    <row r="591" ht="16.5">
      <c r="O591" s="39"/>
    </row>
    <row r="592" ht="16.5">
      <c r="O592" s="39"/>
    </row>
    <row r="593" ht="16.5">
      <c r="O593" s="39"/>
    </row>
    <row r="594" ht="16.5">
      <c r="O594" s="39"/>
    </row>
    <row r="595" ht="16.5">
      <c r="O595" s="39"/>
    </row>
    <row r="596" ht="16.5">
      <c r="O596" s="39"/>
    </row>
    <row r="597" ht="16.5">
      <c r="O597" s="39"/>
    </row>
    <row r="598" ht="16.5">
      <c r="O598" s="39"/>
    </row>
    <row r="599" ht="16.5">
      <c r="O599" s="39"/>
    </row>
    <row r="600" ht="16.5">
      <c r="O600" s="39"/>
    </row>
    <row r="601" ht="16.5">
      <c r="O601" s="39"/>
    </row>
    <row r="602" ht="16.5">
      <c r="O602" s="39"/>
    </row>
    <row r="603" ht="16.5">
      <c r="O603" s="39"/>
    </row>
    <row r="604" ht="16.5">
      <c r="O604" s="39"/>
    </row>
    <row r="605" ht="16.5">
      <c r="O605" s="39"/>
    </row>
    <row r="606" ht="16.5">
      <c r="O606" s="39"/>
    </row>
    <row r="607" ht="16.5">
      <c r="O607" s="39"/>
    </row>
    <row r="608" ht="16.5">
      <c r="O608" s="39"/>
    </row>
    <row r="609" ht="16.5">
      <c r="O609" s="39"/>
    </row>
    <row r="610" ht="16.5">
      <c r="O610" s="39"/>
    </row>
    <row r="611" ht="16.5">
      <c r="O611" s="39"/>
    </row>
    <row r="612" ht="16.5">
      <c r="O612" s="39"/>
    </row>
    <row r="613" ht="16.5">
      <c r="O613" s="39"/>
    </row>
    <row r="614" ht="16.5">
      <c r="O614" s="39"/>
    </row>
    <row r="615" ht="16.5">
      <c r="O615" s="39"/>
    </row>
    <row r="616" ht="16.5">
      <c r="O616" s="39"/>
    </row>
    <row r="617" ht="16.5">
      <c r="O617" s="39"/>
    </row>
    <row r="618" ht="16.5">
      <c r="O618" s="39"/>
    </row>
    <row r="619" ht="16.5">
      <c r="O619" s="39"/>
    </row>
    <row r="620" ht="16.5">
      <c r="O620" s="39"/>
    </row>
    <row r="621" ht="16.5">
      <c r="O621" s="39"/>
    </row>
    <row r="622" ht="16.5">
      <c r="O622" s="39"/>
    </row>
    <row r="623" ht="16.5">
      <c r="O623" s="39"/>
    </row>
    <row r="624" ht="16.5">
      <c r="O624" s="39"/>
    </row>
    <row r="625" ht="16.5">
      <c r="O625" s="39"/>
    </row>
    <row r="626" ht="16.5">
      <c r="O626" s="39"/>
    </row>
    <row r="627" ht="16.5">
      <c r="O627" s="39"/>
    </row>
    <row r="628" ht="16.5">
      <c r="O628" s="39"/>
    </row>
    <row r="629" ht="16.5">
      <c r="O629" s="39"/>
    </row>
    <row r="630" ht="16.5">
      <c r="O630" s="39"/>
    </row>
    <row r="631" ht="16.5">
      <c r="O631" s="39"/>
    </row>
    <row r="632" ht="16.5">
      <c r="O632" s="39"/>
    </row>
    <row r="633" ht="16.5">
      <c r="O633" s="39"/>
    </row>
    <row r="634" ht="16.5">
      <c r="O634" s="39"/>
    </row>
    <row r="635" ht="16.5">
      <c r="O635" s="39"/>
    </row>
    <row r="636" ht="16.5">
      <c r="O636" s="39"/>
    </row>
    <row r="637" ht="16.5">
      <c r="O637" s="39"/>
    </row>
    <row r="638" ht="16.5">
      <c r="O638" s="39"/>
    </row>
    <row r="639" ht="16.5">
      <c r="O639" s="39"/>
    </row>
    <row r="640" ht="16.5">
      <c r="O640" s="39"/>
    </row>
    <row r="641" ht="16.5">
      <c r="O641" s="39"/>
    </row>
    <row r="642" ht="16.5">
      <c r="O642" s="39"/>
    </row>
    <row r="643" ht="16.5">
      <c r="O643" s="39"/>
    </row>
    <row r="644" ht="16.5">
      <c r="O644" s="39"/>
    </row>
    <row r="645" ht="16.5">
      <c r="O645" s="39"/>
    </row>
    <row r="646" ht="16.5">
      <c r="O646" s="39"/>
    </row>
    <row r="647" ht="16.5">
      <c r="O647" s="39"/>
    </row>
    <row r="648" ht="16.5">
      <c r="O648" s="39"/>
    </row>
    <row r="649" ht="16.5">
      <c r="O649" s="39"/>
    </row>
    <row r="650" ht="16.5">
      <c r="O650" s="39"/>
    </row>
    <row r="651" ht="16.5">
      <c r="O651" s="39"/>
    </row>
    <row r="652" ht="16.5">
      <c r="O652" s="39"/>
    </row>
    <row r="653" ht="16.5">
      <c r="O653" s="39"/>
    </row>
    <row r="654" ht="16.5">
      <c r="O654" s="39"/>
    </row>
    <row r="655" ht="16.5">
      <c r="O655" s="39"/>
    </row>
    <row r="656" ht="16.5">
      <c r="O656" s="39"/>
    </row>
    <row r="657" ht="16.5">
      <c r="O657" s="39"/>
    </row>
    <row r="658" ht="16.5">
      <c r="O658" s="39"/>
    </row>
    <row r="659" ht="16.5">
      <c r="O659" s="39"/>
    </row>
    <row r="660" ht="16.5">
      <c r="O660" s="39"/>
    </row>
    <row r="661" ht="16.5">
      <c r="O661" s="39"/>
    </row>
    <row r="662" ht="16.5">
      <c r="O662" s="39"/>
    </row>
    <row r="663" ht="16.5">
      <c r="O663" s="39"/>
    </row>
    <row r="664" ht="16.5">
      <c r="O664" s="39"/>
    </row>
    <row r="665" ht="16.5">
      <c r="O665" s="39"/>
    </row>
    <row r="666" ht="16.5">
      <c r="O666" s="39"/>
    </row>
    <row r="667" ht="16.5">
      <c r="O667" s="39"/>
    </row>
    <row r="668" ht="16.5">
      <c r="O668" s="39"/>
    </row>
    <row r="669" ht="16.5">
      <c r="O669" s="39"/>
    </row>
    <row r="670" ht="16.5">
      <c r="O670" s="39"/>
    </row>
    <row r="671" ht="16.5">
      <c r="O671" s="39"/>
    </row>
    <row r="672" ht="16.5">
      <c r="O672" s="39"/>
    </row>
    <row r="673" ht="16.5">
      <c r="O673" s="39"/>
    </row>
    <row r="674" ht="16.5">
      <c r="O674" s="39"/>
    </row>
    <row r="675" ht="16.5">
      <c r="O675" s="39"/>
    </row>
    <row r="676" ht="16.5">
      <c r="O676" s="39"/>
    </row>
    <row r="677" ht="16.5">
      <c r="O677" s="39"/>
    </row>
    <row r="678" ht="16.5">
      <c r="O678" s="39"/>
    </row>
    <row r="679" ht="16.5">
      <c r="O679" s="39"/>
    </row>
    <row r="680" ht="16.5">
      <c r="O680" s="39"/>
    </row>
    <row r="681" ht="16.5">
      <c r="O681" s="39"/>
    </row>
    <row r="682" ht="16.5">
      <c r="O682" s="39"/>
    </row>
    <row r="683" ht="16.5">
      <c r="O683" s="39"/>
    </row>
    <row r="684" ht="16.5">
      <c r="O684" s="39"/>
    </row>
    <row r="685" ht="16.5">
      <c r="O685" s="39"/>
    </row>
    <row r="686" ht="16.5">
      <c r="O686" s="39"/>
    </row>
    <row r="687" ht="16.5">
      <c r="O687" s="39"/>
    </row>
    <row r="688" ht="16.5">
      <c r="O688" s="39"/>
    </row>
    <row r="689" ht="16.5">
      <c r="O689" s="39"/>
    </row>
    <row r="690" ht="16.5">
      <c r="O690" s="39"/>
    </row>
    <row r="691" ht="16.5">
      <c r="O691" s="39"/>
    </row>
    <row r="692" ht="16.5">
      <c r="O692" s="39"/>
    </row>
    <row r="693" ht="16.5">
      <c r="O693" s="39"/>
    </row>
    <row r="694" ht="16.5">
      <c r="O694" s="39"/>
    </row>
    <row r="695" ht="16.5">
      <c r="O695" s="39"/>
    </row>
    <row r="696" ht="16.5">
      <c r="O696" s="39"/>
    </row>
    <row r="697" ht="16.5">
      <c r="O697" s="39"/>
    </row>
    <row r="698" ht="16.5">
      <c r="O698" s="39"/>
    </row>
    <row r="699" ht="16.5">
      <c r="O699" s="39"/>
    </row>
    <row r="700" ht="16.5">
      <c r="O700" s="39"/>
    </row>
    <row r="701" ht="16.5">
      <c r="O701" s="39"/>
    </row>
    <row r="702" ht="16.5">
      <c r="O702" s="39"/>
    </row>
    <row r="703" ht="16.5">
      <c r="O703" s="39"/>
    </row>
    <row r="704" ht="16.5">
      <c r="O704" s="39"/>
    </row>
    <row r="705" ht="16.5">
      <c r="O705" s="39"/>
    </row>
    <row r="706" ht="16.5">
      <c r="O706" s="39"/>
    </row>
    <row r="707" ht="16.5">
      <c r="O707" s="39"/>
    </row>
    <row r="708" ht="16.5">
      <c r="O708" s="39"/>
    </row>
    <row r="709" ht="16.5">
      <c r="O709" s="39"/>
    </row>
    <row r="710" ht="16.5">
      <c r="O710" s="39"/>
    </row>
    <row r="711" ht="16.5">
      <c r="O711" s="39"/>
    </row>
    <row r="712" ht="16.5">
      <c r="O712" s="39"/>
    </row>
    <row r="713" ht="16.5">
      <c r="O713" s="39"/>
    </row>
    <row r="714" ht="16.5">
      <c r="O714" s="39"/>
    </row>
    <row r="715" ht="16.5">
      <c r="O715" s="39"/>
    </row>
    <row r="716" ht="16.5">
      <c r="O716" s="39"/>
    </row>
    <row r="717" ht="16.5">
      <c r="O717" s="39"/>
    </row>
    <row r="718" ht="16.5">
      <c r="O718" s="39"/>
    </row>
    <row r="719" ht="16.5">
      <c r="O719" s="39"/>
    </row>
    <row r="720" ht="16.5">
      <c r="O720" s="39"/>
    </row>
    <row r="721" ht="16.5">
      <c r="O721" s="39"/>
    </row>
    <row r="722" ht="16.5">
      <c r="O722" s="39"/>
    </row>
    <row r="723" ht="16.5">
      <c r="O723" s="39"/>
    </row>
    <row r="724" ht="16.5">
      <c r="O724" s="39"/>
    </row>
    <row r="725" ht="16.5">
      <c r="O725" s="39"/>
    </row>
    <row r="726" ht="16.5">
      <c r="O726" s="39"/>
    </row>
    <row r="727" ht="16.5">
      <c r="O727" s="39"/>
    </row>
    <row r="728" ht="16.5">
      <c r="O728" s="39"/>
    </row>
    <row r="729" ht="16.5">
      <c r="O729" s="39"/>
    </row>
    <row r="730" ht="16.5">
      <c r="O730" s="39"/>
    </row>
    <row r="731" ht="16.5">
      <c r="O731" s="39"/>
    </row>
    <row r="732" ht="16.5">
      <c r="O732" s="39"/>
    </row>
    <row r="733" ht="16.5">
      <c r="O733" s="39"/>
    </row>
    <row r="734" ht="16.5">
      <c r="O734" s="39"/>
    </row>
    <row r="735" ht="16.5">
      <c r="O735" s="39"/>
    </row>
    <row r="736" ht="16.5">
      <c r="O736" s="39"/>
    </row>
    <row r="737" ht="16.5">
      <c r="O737" s="39"/>
    </row>
    <row r="738" ht="16.5">
      <c r="O738" s="39"/>
    </row>
    <row r="739" ht="16.5">
      <c r="O739" s="39"/>
    </row>
    <row r="740" ht="16.5">
      <c r="O740" s="39"/>
    </row>
    <row r="741" ht="16.5">
      <c r="O741" s="39"/>
    </row>
    <row r="742" ht="16.5">
      <c r="O742" s="39"/>
    </row>
    <row r="743" ht="16.5">
      <c r="O743" s="39"/>
    </row>
    <row r="744" ht="16.5">
      <c r="O744" s="39"/>
    </row>
    <row r="745" ht="16.5">
      <c r="O745" s="39"/>
    </row>
    <row r="746" ht="16.5">
      <c r="O746" s="39"/>
    </row>
    <row r="747" ht="16.5">
      <c r="O747" s="39"/>
    </row>
    <row r="748" ht="16.5">
      <c r="O748" s="39"/>
    </row>
    <row r="749" ht="16.5">
      <c r="O749" s="39"/>
    </row>
    <row r="750" ht="16.5">
      <c r="O750" s="39"/>
    </row>
    <row r="751" ht="16.5">
      <c r="O751" s="39"/>
    </row>
    <row r="752" ht="16.5">
      <c r="O752" s="39"/>
    </row>
    <row r="753" ht="16.5">
      <c r="O753" s="39"/>
    </row>
    <row r="754" ht="16.5">
      <c r="O754" s="39"/>
    </row>
    <row r="755" ht="16.5">
      <c r="O755" s="39"/>
    </row>
    <row r="756" ht="16.5">
      <c r="O756" s="39"/>
    </row>
    <row r="757" ht="16.5">
      <c r="O757" s="39"/>
    </row>
    <row r="758" ht="16.5">
      <c r="O758" s="39"/>
    </row>
    <row r="759" ht="16.5">
      <c r="O759" s="39"/>
    </row>
    <row r="760" ht="16.5">
      <c r="O760" s="39"/>
    </row>
    <row r="761" ht="16.5">
      <c r="O761" s="39"/>
    </row>
    <row r="762" ht="16.5">
      <c r="O762" s="39"/>
    </row>
    <row r="763" ht="16.5">
      <c r="O763" s="39"/>
    </row>
    <row r="764" ht="16.5">
      <c r="O764" s="39"/>
    </row>
    <row r="765" ht="16.5">
      <c r="O765" s="39"/>
    </row>
    <row r="766" ht="16.5">
      <c r="O766" s="39"/>
    </row>
    <row r="767" ht="16.5">
      <c r="O767" s="39"/>
    </row>
    <row r="768" ht="16.5">
      <c r="O768" s="39"/>
    </row>
    <row r="769" ht="16.5">
      <c r="O769" s="39"/>
    </row>
    <row r="770" ht="16.5">
      <c r="O770" s="39"/>
    </row>
    <row r="771" ht="16.5">
      <c r="O771" s="39"/>
    </row>
    <row r="772" ht="16.5">
      <c r="O772" s="39"/>
    </row>
    <row r="773" ht="16.5">
      <c r="O773" s="39"/>
    </row>
    <row r="774" ht="16.5">
      <c r="O774" s="39"/>
    </row>
    <row r="775" ht="16.5">
      <c r="O775" s="39"/>
    </row>
    <row r="776" ht="16.5">
      <c r="O776" s="39"/>
    </row>
    <row r="777" ht="16.5">
      <c r="O777" s="39"/>
    </row>
    <row r="778" ht="16.5">
      <c r="O778" s="39"/>
    </row>
    <row r="779" ht="16.5">
      <c r="O779" s="39"/>
    </row>
    <row r="780" ht="16.5">
      <c r="O780" s="39"/>
    </row>
    <row r="781" ht="16.5">
      <c r="O781" s="39"/>
    </row>
    <row r="782" ht="16.5">
      <c r="O782" s="39"/>
    </row>
    <row r="783" ht="16.5">
      <c r="O783" s="39"/>
    </row>
    <row r="784" ht="16.5">
      <c r="O784" s="39"/>
    </row>
    <row r="785" ht="16.5">
      <c r="O785" s="39"/>
    </row>
    <row r="786" ht="16.5">
      <c r="O786" s="39"/>
    </row>
    <row r="787" ht="16.5">
      <c r="O787" s="39"/>
    </row>
    <row r="788" ht="16.5">
      <c r="O788" s="39"/>
    </row>
    <row r="789" ht="16.5">
      <c r="O789" s="39"/>
    </row>
    <row r="790" ht="16.5">
      <c r="O790" s="39"/>
    </row>
    <row r="791" ht="16.5">
      <c r="O791" s="39"/>
    </row>
    <row r="792" ht="16.5">
      <c r="O792" s="39"/>
    </row>
    <row r="793" ht="16.5">
      <c r="O793" s="39"/>
    </row>
    <row r="794" ht="16.5">
      <c r="O794" s="39"/>
    </row>
    <row r="795" ht="16.5">
      <c r="O795" s="39"/>
    </row>
    <row r="796" ht="16.5">
      <c r="O796" s="39"/>
    </row>
    <row r="797" ht="16.5">
      <c r="O797" s="39"/>
    </row>
    <row r="798" ht="16.5">
      <c r="O798" s="39"/>
    </row>
    <row r="799" ht="16.5">
      <c r="O799" s="39"/>
    </row>
    <row r="800" ht="16.5">
      <c r="O800" s="39"/>
    </row>
    <row r="801" ht="16.5">
      <c r="O801" s="39"/>
    </row>
    <row r="802" ht="16.5">
      <c r="O802" s="39"/>
    </row>
    <row r="803" ht="16.5">
      <c r="O803" s="39"/>
    </row>
    <row r="804" ht="16.5">
      <c r="O804" s="39"/>
    </row>
    <row r="805" ht="16.5">
      <c r="O805" s="39"/>
    </row>
    <row r="806" ht="16.5">
      <c r="O806" s="39"/>
    </row>
    <row r="807" ht="16.5">
      <c r="O807" s="39"/>
    </row>
    <row r="808" ht="16.5">
      <c r="O808" s="39"/>
    </row>
    <row r="809" ht="16.5">
      <c r="O809" s="39"/>
    </row>
    <row r="810" ht="16.5">
      <c r="O810" s="39"/>
    </row>
    <row r="811" ht="16.5">
      <c r="O811" s="39"/>
    </row>
    <row r="812" ht="16.5">
      <c r="O812" s="39"/>
    </row>
    <row r="813" ht="16.5">
      <c r="O813" s="39"/>
    </row>
    <row r="814" ht="16.5">
      <c r="O814" s="39"/>
    </row>
    <row r="815" ht="16.5">
      <c r="O815" s="39"/>
    </row>
    <row r="816" ht="16.5">
      <c r="O816" s="39"/>
    </row>
    <row r="817" ht="16.5">
      <c r="O817" s="39"/>
    </row>
    <row r="818" ht="16.5">
      <c r="O818" s="39"/>
    </row>
    <row r="819" ht="16.5">
      <c r="O819" s="39"/>
    </row>
    <row r="820" ht="16.5">
      <c r="O820" s="39"/>
    </row>
    <row r="821" ht="16.5">
      <c r="O821" s="39"/>
    </row>
    <row r="822" ht="16.5">
      <c r="O822" s="39"/>
    </row>
    <row r="823" ht="16.5">
      <c r="O823" s="39"/>
    </row>
    <row r="824" ht="16.5">
      <c r="O824" s="39"/>
    </row>
    <row r="825" ht="16.5">
      <c r="O825" s="39"/>
    </row>
    <row r="826" ht="16.5">
      <c r="O826" s="39"/>
    </row>
    <row r="827" ht="16.5">
      <c r="O827" s="39"/>
    </row>
    <row r="828" ht="16.5">
      <c r="O828" s="39"/>
    </row>
    <row r="829" ht="16.5">
      <c r="O829" s="39"/>
    </row>
    <row r="830" ht="16.5">
      <c r="O830" s="39"/>
    </row>
    <row r="831" ht="16.5">
      <c r="O831" s="39"/>
    </row>
    <row r="832" ht="16.5">
      <c r="O832" s="39"/>
    </row>
    <row r="833" ht="16.5">
      <c r="O833" s="39"/>
    </row>
    <row r="834" ht="16.5">
      <c r="O834" s="39"/>
    </row>
    <row r="835" ht="16.5">
      <c r="O835" s="39"/>
    </row>
    <row r="836" ht="16.5">
      <c r="O836" s="39"/>
    </row>
    <row r="837" ht="16.5">
      <c r="O837" s="39"/>
    </row>
    <row r="838" ht="16.5">
      <c r="O838" s="39"/>
    </row>
    <row r="839" ht="16.5">
      <c r="O839" s="39"/>
    </row>
    <row r="840" ht="16.5">
      <c r="O840" s="39"/>
    </row>
    <row r="841" ht="16.5">
      <c r="O841" s="39"/>
    </row>
    <row r="842" ht="16.5">
      <c r="O842" s="39"/>
    </row>
    <row r="843" ht="16.5">
      <c r="O843" s="39"/>
    </row>
    <row r="844" ht="16.5">
      <c r="O844" s="39"/>
    </row>
    <row r="845" ht="16.5">
      <c r="O845" s="39"/>
    </row>
    <row r="846" ht="16.5">
      <c r="O846" s="39"/>
    </row>
    <row r="847" ht="16.5">
      <c r="O847" s="39"/>
    </row>
    <row r="848" ht="16.5">
      <c r="O848" s="39"/>
    </row>
    <row r="849" ht="16.5">
      <c r="O849" s="39"/>
    </row>
    <row r="850" ht="16.5">
      <c r="O850" s="39"/>
    </row>
    <row r="851" ht="16.5">
      <c r="O851" s="39"/>
    </row>
    <row r="852" ht="16.5">
      <c r="O852" s="39"/>
    </row>
    <row r="853" ht="16.5">
      <c r="O853" s="39"/>
    </row>
    <row r="854" ht="16.5">
      <c r="O854" s="39"/>
    </row>
    <row r="855" ht="16.5">
      <c r="O855" s="39"/>
    </row>
    <row r="856" ht="16.5">
      <c r="O856" s="39"/>
    </row>
    <row r="857" ht="16.5">
      <c r="O857" s="39"/>
    </row>
    <row r="858" ht="16.5">
      <c r="O858" s="39"/>
    </row>
    <row r="859" ht="16.5">
      <c r="O859" s="39"/>
    </row>
    <row r="860" ht="16.5">
      <c r="O860" s="39"/>
    </row>
    <row r="861" ht="16.5">
      <c r="O861" s="39"/>
    </row>
    <row r="862" ht="16.5">
      <c r="O862" s="39"/>
    </row>
    <row r="863" ht="16.5">
      <c r="O863" s="39"/>
    </row>
    <row r="864" ht="16.5">
      <c r="O864" s="39"/>
    </row>
    <row r="865" ht="16.5">
      <c r="O865" s="39"/>
    </row>
    <row r="866" ht="16.5">
      <c r="O866" s="39"/>
    </row>
    <row r="867" ht="16.5">
      <c r="O867" s="39"/>
    </row>
    <row r="868" ht="16.5">
      <c r="O868" s="39"/>
    </row>
    <row r="869" ht="16.5">
      <c r="O869" s="39"/>
    </row>
    <row r="870" ht="16.5">
      <c r="O870" s="39"/>
    </row>
    <row r="871" ht="16.5">
      <c r="O871" s="39"/>
    </row>
    <row r="872" ht="16.5">
      <c r="O872" s="39"/>
    </row>
    <row r="873" ht="16.5">
      <c r="O873" s="39"/>
    </row>
    <row r="874" ht="16.5">
      <c r="O874" s="39"/>
    </row>
    <row r="875" ht="16.5">
      <c r="O875" s="39"/>
    </row>
    <row r="876" ht="16.5">
      <c r="O876" s="39"/>
    </row>
    <row r="877" ht="16.5">
      <c r="O877" s="39"/>
    </row>
    <row r="878" ht="16.5">
      <c r="O878" s="39"/>
    </row>
    <row r="879" ht="16.5">
      <c r="O879" s="39"/>
    </row>
    <row r="880" ht="16.5">
      <c r="O880" s="39"/>
    </row>
    <row r="881" ht="16.5">
      <c r="O881" s="39"/>
    </row>
    <row r="882" ht="16.5">
      <c r="O882" s="39"/>
    </row>
    <row r="883" ht="16.5">
      <c r="O883" s="39"/>
    </row>
    <row r="884" ht="16.5">
      <c r="O884" s="39"/>
    </row>
    <row r="885" ht="16.5">
      <c r="O885" s="39"/>
    </row>
    <row r="886" ht="16.5">
      <c r="O886" s="39"/>
    </row>
    <row r="887" ht="16.5">
      <c r="O887" s="39"/>
    </row>
    <row r="888" ht="16.5">
      <c r="O888" s="39"/>
    </row>
    <row r="889" ht="16.5">
      <c r="O889" s="39"/>
    </row>
    <row r="890" ht="16.5">
      <c r="O890" s="39"/>
    </row>
    <row r="891" ht="16.5">
      <c r="O891" s="39"/>
    </row>
    <row r="892" ht="16.5">
      <c r="O892" s="39"/>
    </row>
    <row r="893" ht="16.5">
      <c r="O893" s="39"/>
    </row>
    <row r="894" ht="16.5">
      <c r="O894" s="39"/>
    </row>
    <row r="895" ht="16.5">
      <c r="O895" s="39"/>
    </row>
    <row r="896" ht="16.5">
      <c r="O896" s="39"/>
    </row>
    <row r="897" ht="16.5">
      <c r="O897" s="39"/>
    </row>
    <row r="898" ht="16.5">
      <c r="O898" s="39"/>
    </row>
    <row r="899" ht="16.5">
      <c r="O899" s="39"/>
    </row>
    <row r="900" ht="16.5">
      <c r="O900" s="39"/>
    </row>
    <row r="901" ht="16.5">
      <c r="O901" s="39"/>
    </row>
    <row r="902" ht="16.5">
      <c r="O902" s="39"/>
    </row>
    <row r="903" ht="16.5">
      <c r="O903" s="39"/>
    </row>
    <row r="904" ht="16.5">
      <c r="O904" s="39"/>
    </row>
    <row r="905" ht="16.5">
      <c r="O905" s="39"/>
    </row>
    <row r="906" ht="16.5">
      <c r="O906" s="39"/>
    </row>
    <row r="907" ht="16.5">
      <c r="O907" s="39"/>
    </row>
    <row r="908" ht="16.5">
      <c r="O908" s="39"/>
    </row>
    <row r="909" ht="16.5">
      <c r="O909" s="39"/>
    </row>
    <row r="910" ht="16.5">
      <c r="O910" s="39"/>
    </row>
    <row r="911" ht="16.5">
      <c r="O911" s="39"/>
    </row>
    <row r="912" ht="16.5">
      <c r="O912" s="39"/>
    </row>
    <row r="913" ht="16.5">
      <c r="O913" s="39"/>
    </row>
    <row r="914" ht="16.5">
      <c r="O914" s="39"/>
    </row>
    <row r="915" ht="16.5">
      <c r="O915" s="39"/>
    </row>
    <row r="916" ht="16.5">
      <c r="O916" s="39"/>
    </row>
    <row r="917" ht="16.5">
      <c r="O917" s="39"/>
    </row>
    <row r="918" ht="16.5">
      <c r="O918" s="39"/>
    </row>
    <row r="919" ht="16.5">
      <c r="O919" s="39"/>
    </row>
    <row r="920" ht="16.5">
      <c r="O920" s="39"/>
    </row>
    <row r="921" ht="16.5">
      <c r="O921" s="39"/>
    </row>
    <row r="922" ht="16.5">
      <c r="O922" s="39"/>
    </row>
    <row r="923" ht="16.5">
      <c r="O923" s="39"/>
    </row>
    <row r="924" ht="16.5">
      <c r="O924" s="39"/>
    </row>
    <row r="925" ht="16.5">
      <c r="O925" s="39"/>
    </row>
    <row r="926" ht="16.5">
      <c r="O926" s="39"/>
    </row>
    <row r="927" ht="16.5">
      <c r="O927" s="39"/>
    </row>
    <row r="928" ht="16.5">
      <c r="O928" s="39"/>
    </row>
    <row r="929" ht="16.5">
      <c r="O929" s="39"/>
    </row>
    <row r="930" ht="16.5">
      <c r="O930" s="39"/>
    </row>
    <row r="931" ht="16.5">
      <c r="O931" s="39"/>
    </row>
    <row r="932" ht="16.5">
      <c r="O932" s="39"/>
    </row>
    <row r="933" ht="16.5">
      <c r="O933" s="39"/>
    </row>
    <row r="934" ht="16.5">
      <c r="O934" s="39"/>
    </row>
    <row r="935" ht="16.5">
      <c r="O935" s="39"/>
    </row>
    <row r="936" ht="16.5">
      <c r="O936" s="39"/>
    </row>
    <row r="937" ht="16.5">
      <c r="O937" s="39"/>
    </row>
    <row r="938" ht="16.5">
      <c r="O938" s="39"/>
    </row>
    <row r="939" ht="16.5">
      <c r="O939" s="39"/>
    </row>
    <row r="940" ht="16.5">
      <c r="O940" s="39"/>
    </row>
    <row r="941" ht="16.5">
      <c r="O941" s="39"/>
    </row>
    <row r="942" ht="16.5">
      <c r="O942" s="39"/>
    </row>
    <row r="943" ht="16.5">
      <c r="O943" s="39"/>
    </row>
    <row r="944" ht="16.5">
      <c r="O944" s="39"/>
    </row>
    <row r="945" ht="16.5">
      <c r="O945" s="39"/>
    </row>
    <row r="946" ht="16.5">
      <c r="O946" s="39"/>
    </row>
    <row r="947" ht="16.5">
      <c r="O947" s="39"/>
    </row>
    <row r="948" ht="16.5">
      <c r="O948" s="39"/>
    </row>
    <row r="949" ht="16.5">
      <c r="O949" s="39"/>
    </row>
    <row r="950" ht="16.5">
      <c r="O950" s="39"/>
    </row>
    <row r="951" ht="16.5">
      <c r="O951" s="39"/>
    </row>
    <row r="952" ht="16.5">
      <c r="O952" s="39"/>
    </row>
    <row r="953" ht="16.5">
      <c r="O953" s="39"/>
    </row>
    <row r="954" ht="16.5">
      <c r="O954" s="39"/>
    </row>
    <row r="955" ht="16.5">
      <c r="O955" s="39"/>
    </row>
    <row r="956" ht="16.5">
      <c r="O956" s="39"/>
    </row>
    <row r="957" ht="16.5">
      <c r="O957" s="39"/>
    </row>
    <row r="958" ht="16.5">
      <c r="O958" s="39"/>
    </row>
    <row r="959" ht="16.5">
      <c r="O959" s="39"/>
    </row>
    <row r="960" ht="16.5">
      <c r="O960" s="39"/>
    </row>
    <row r="961" ht="16.5">
      <c r="O961" s="39"/>
    </row>
    <row r="962" ht="16.5">
      <c r="O962" s="39"/>
    </row>
    <row r="963" ht="16.5">
      <c r="O963" s="39"/>
    </row>
    <row r="964" ht="16.5">
      <c r="O964" s="39"/>
    </row>
    <row r="965" ht="16.5">
      <c r="O965" s="39"/>
    </row>
    <row r="966" ht="16.5">
      <c r="O966" s="39"/>
    </row>
    <row r="967" ht="16.5">
      <c r="O967" s="39"/>
    </row>
    <row r="968" ht="16.5">
      <c r="O968" s="39"/>
    </row>
    <row r="969" ht="16.5">
      <c r="O969" s="39"/>
    </row>
    <row r="970" ht="16.5">
      <c r="O970" s="39"/>
    </row>
    <row r="971" ht="16.5">
      <c r="O971" s="39"/>
    </row>
    <row r="972" ht="16.5">
      <c r="O972" s="39"/>
    </row>
    <row r="973" ht="16.5">
      <c r="O973" s="39"/>
    </row>
    <row r="974" ht="16.5">
      <c r="O974" s="39"/>
    </row>
    <row r="975" ht="16.5">
      <c r="O975" s="39"/>
    </row>
    <row r="976" ht="16.5">
      <c r="O976" s="39"/>
    </row>
    <row r="977" ht="16.5">
      <c r="O977" s="39"/>
    </row>
    <row r="978" ht="16.5">
      <c r="O978" s="39"/>
    </row>
    <row r="979" ht="16.5">
      <c r="O979" s="39"/>
    </row>
    <row r="980" ht="16.5">
      <c r="O980" s="39"/>
    </row>
    <row r="981" ht="16.5">
      <c r="O981" s="39"/>
    </row>
    <row r="982" ht="16.5">
      <c r="O982" s="39"/>
    </row>
    <row r="983" ht="16.5">
      <c r="O983" s="39"/>
    </row>
    <row r="984" ht="16.5">
      <c r="O984" s="39"/>
    </row>
    <row r="985" ht="16.5">
      <c r="O985" s="39"/>
    </row>
    <row r="986" ht="16.5">
      <c r="O986" s="39"/>
    </row>
    <row r="987" ht="16.5">
      <c r="O987" s="39"/>
    </row>
    <row r="988" ht="16.5">
      <c r="O988" s="39"/>
    </row>
    <row r="989" ht="16.5">
      <c r="O989" s="39"/>
    </row>
    <row r="990" ht="16.5">
      <c r="O990" s="39"/>
    </row>
    <row r="991" ht="16.5">
      <c r="O991" s="39"/>
    </row>
    <row r="992" ht="16.5">
      <c r="O992" s="39"/>
    </row>
    <row r="993" ht="16.5">
      <c r="O993" s="39"/>
    </row>
    <row r="994" ht="16.5">
      <c r="O994" s="39"/>
    </row>
    <row r="995" ht="16.5">
      <c r="O995" s="39"/>
    </row>
    <row r="996" ht="16.5">
      <c r="O996" s="39"/>
    </row>
    <row r="997" ht="16.5">
      <c r="O997" s="39"/>
    </row>
    <row r="998" ht="16.5">
      <c r="O998" s="39"/>
    </row>
    <row r="999" ht="16.5">
      <c r="O999" s="39"/>
    </row>
    <row r="1000" ht="16.5">
      <c r="O1000" s="39"/>
    </row>
    <row r="1001" ht="16.5">
      <c r="O1001" s="39"/>
    </row>
    <row r="1002" ht="16.5">
      <c r="O1002" s="39"/>
    </row>
    <row r="1003" ht="16.5">
      <c r="O1003" s="39"/>
    </row>
    <row r="1004" ht="16.5">
      <c r="O1004" s="39"/>
    </row>
    <row r="1005" ht="16.5">
      <c r="O1005" s="39"/>
    </row>
    <row r="1006" ht="16.5">
      <c r="O1006" s="39"/>
    </row>
    <row r="1007" ht="16.5">
      <c r="O1007" s="39"/>
    </row>
    <row r="1008" ht="16.5">
      <c r="O1008" s="39"/>
    </row>
    <row r="1009" ht="16.5">
      <c r="O1009" s="39"/>
    </row>
    <row r="1010" ht="16.5">
      <c r="O1010" s="39"/>
    </row>
    <row r="1011" ht="16.5">
      <c r="O1011" s="39"/>
    </row>
    <row r="1012" ht="16.5">
      <c r="O1012" s="39"/>
    </row>
    <row r="1013" ht="16.5">
      <c r="O1013" s="39"/>
    </row>
    <row r="1014" ht="16.5">
      <c r="O1014" s="39"/>
    </row>
    <row r="1015" ht="16.5">
      <c r="O1015" s="39"/>
    </row>
    <row r="1016" ht="16.5">
      <c r="O1016" s="39"/>
    </row>
    <row r="1017" ht="16.5">
      <c r="O1017" s="39"/>
    </row>
    <row r="1018" ht="16.5">
      <c r="O1018" s="39"/>
    </row>
    <row r="1019" ht="16.5">
      <c r="O1019" s="39"/>
    </row>
    <row r="1020" ht="16.5">
      <c r="O1020" s="39"/>
    </row>
    <row r="1021" ht="16.5">
      <c r="O1021" s="39"/>
    </row>
    <row r="1022" ht="16.5">
      <c r="O1022" s="39"/>
    </row>
    <row r="1023" ht="16.5">
      <c r="O1023" s="39"/>
    </row>
    <row r="1024" ht="16.5">
      <c r="O1024" s="39"/>
    </row>
    <row r="1025" ht="16.5">
      <c r="O1025" s="39"/>
    </row>
    <row r="1026" ht="16.5">
      <c r="O1026" s="39"/>
    </row>
    <row r="1027" ht="16.5">
      <c r="O1027" s="39"/>
    </row>
    <row r="1028" ht="16.5">
      <c r="O1028" s="39"/>
    </row>
    <row r="1029" ht="16.5">
      <c r="O1029" s="39"/>
    </row>
    <row r="1030" ht="16.5">
      <c r="O1030" s="39"/>
    </row>
    <row r="1031" ht="16.5">
      <c r="O1031" s="39"/>
    </row>
    <row r="1032" ht="16.5">
      <c r="O1032" s="39"/>
    </row>
    <row r="1033" ht="16.5">
      <c r="O1033" s="39"/>
    </row>
    <row r="1034" ht="16.5">
      <c r="O1034" s="39"/>
    </row>
    <row r="1035" ht="16.5">
      <c r="O1035" s="39"/>
    </row>
    <row r="1036" ht="16.5">
      <c r="O1036" s="39"/>
    </row>
    <row r="1037" ht="16.5">
      <c r="O1037" s="39"/>
    </row>
    <row r="1038" ht="16.5">
      <c r="O1038" s="39"/>
    </row>
    <row r="1039" ht="16.5">
      <c r="O1039" s="39"/>
    </row>
    <row r="1040" ht="16.5">
      <c r="O1040" s="39"/>
    </row>
    <row r="1041" ht="16.5">
      <c r="O1041" s="39"/>
    </row>
    <row r="1042" ht="16.5">
      <c r="O1042" s="39"/>
    </row>
    <row r="1043" ht="16.5">
      <c r="O1043" s="39"/>
    </row>
    <row r="1044" ht="16.5">
      <c r="O1044" s="39"/>
    </row>
    <row r="1045" ht="16.5">
      <c r="O1045" s="39"/>
    </row>
    <row r="1046" ht="16.5">
      <c r="O1046" s="39"/>
    </row>
    <row r="1047" ht="16.5">
      <c r="O1047" s="39"/>
    </row>
    <row r="1048" ht="16.5">
      <c r="O1048" s="39"/>
    </row>
    <row r="1049" ht="16.5">
      <c r="O1049" s="39"/>
    </row>
    <row r="1050" ht="16.5">
      <c r="O1050" s="39"/>
    </row>
    <row r="1051" ht="16.5">
      <c r="O1051" s="39"/>
    </row>
    <row r="1052" ht="16.5">
      <c r="O1052" s="39"/>
    </row>
    <row r="1053" ht="16.5">
      <c r="O1053" s="39"/>
    </row>
    <row r="1054" ht="16.5">
      <c r="O1054" s="39"/>
    </row>
    <row r="1055" ht="16.5">
      <c r="O1055" s="39"/>
    </row>
    <row r="1056" ht="16.5">
      <c r="O1056" s="39"/>
    </row>
    <row r="1057" ht="16.5">
      <c r="O1057" s="39"/>
    </row>
    <row r="1058" ht="16.5">
      <c r="O1058" s="39"/>
    </row>
    <row r="1059" ht="16.5">
      <c r="O1059" s="39"/>
    </row>
    <row r="1060" ht="16.5">
      <c r="O1060" s="39"/>
    </row>
    <row r="1061" ht="16.5">
      <c r="O1061" s="39"/>
    </row>
    <row r="1062" ht="16.5">
      <c r="O1062" s="39"/>
    </row>
    <row r="1063" ht="16.5">
      <c r="O1063" s="39"/>
    </row>
    <row r="1064" ht="16.5">
      <c r="O1064" s="39"/>
    </row>
    <row r="1065" ht="16.5">
      <c r="O1065" s="39"/>
    </row>
    <row r="1066" ht="16.5">
      <c r="O1066" s="39"/>
    </row>
    <row r="1067" ht="16.5">
      <c r="O1067" s="39"/>
    </row>
    <row r="1068" ht="16.5">
      <c r="O1068" s="39"/>
    </row>
    <row r="1069" ht="16.5">
      <c r="O1069" s="39"/>
    </row>
    <row r="1070" ht="16.5">
      <c r="O1070" s="39"/>
    </row>
    <row r="1071" ht="16.5">
      <c r="O1071" s="39"/>
    </row>
    <row r="1072" ht="16.5">
      <c r="O1072" s="39"/>
    </row>
    <row r="1073" ht="16.5">
      <c r="O1073" s="39"/>
    </row>
    <row r="1074" ht="16.5">
      <c r="O1074" s="39"/>
    </row>
    <row r="1075" ht="16.5">
      <c r="O1075" s="39"/>
    </row>
    <row r="1076" ht="16.5">
      <c r="O1076" s="39"/>
    </row>
    <row r="1077" ht="16.5">
      <c r="O1077" s="39"/>
    </row>
    <row r="1078" ht="16.5">
      <c r="O1078" s="39"/>
    </row>
    <row r="1079" ht="16.5">
      <c r="O1079" s="39"/>
    </row>
    <row r="1080" ht="16.5">
      <c r="O1080" s="39"/>
    </row>
    <row r="1081" ht="16.5">
      <c r="O1081" s="39"/>
    </row>
    <row r="1082" ht="16.5">
      <c r="O1082" s="39"/>
    </row>
    <row r="1083" ht="16.5">
      <c r="O1083" s="39"/>
    </row>
    <row r="1084" ht="16.5">
      <c r="O1084" s="39"/>
    </row>
    <row r="1085" ht="16.5">
      <c r="O1085" s="39"/>
    </row>
    <row r="1086" ht="16.5">
      <c r="O1086" s="39"/>
    </row>
    <row r="1087" ht="16.5">
      <c r="O1087" s="39"/>
    </row>
    <row r="1088" ht="16.5">
      <c r="O1088" s="39"/>
    </row>
    <row r="1089" ht="16.5">
      <c r="O1089" s="39"/>
    </row>
    <row r="1090" ht="16.5">
      <c r="O1090" s="39"/>
    </row>
    <row r="1091" ht="16.5">
      <c r="O1091" s="39"/>
    </row>
    <row r="1092" ht="16.5">
      <c r="O1092" s="39"/>
    </row>
    <row r="1093" ht="16.5">
      <c r="O1093" s="39"/>
    </row>
    <row r="1094" ht="16.5">
      <c r="O1094" s="39"/>
    </row>
    <row r="1095" ht="16.5">
      <c r="O1095" s="39"/>
    </row>
    <row r="1096" ht="16.5">
      <c r="O1096" s="39"/>
    </row>
    <row r="1097" ht="16.5">
      <c r="O1097" s="39"/>
    </row>
    <row r="1098" ht="16.5">
      <c r="O1098" s="39"/>
    </row>
    <row r="1099" ht="16.5">
      <c r="O1099" s="39"/>
    </row>
    <row r="1100" ht="16.5">
      <c r="O1100" s="39"/>
    </row>
    <row r="1101" ht="16.5">
      <c r="O1101" s="39"/>
    </row>
    <row r="1102" ht="16.5">
      <c r="O1102" s="39"/>
    </row>
    <row r="1103" ht="16.5">
      <c r="O1103" s="39"/>
    </row>
    <row r="1104" ht="16.5">
      <c r="O1104" s="39"/>
    </row>
    <row r="1105" ht="16.5">
      <c r="O1105" s="39"/>
    </row>
    <row r="1106" ht="16.5">
      <c r="O1106" s="39"/>
    </row>
    <row r="1107" ht="16.5">
      <c r="O1107" s="39"/>
    </row>
    <row r="1108" ht="16.5">
      <c r="O1108" s="39"/>
    </row>
    <row r="1109" ht="16.5">
      <c r="O1109" s="39"/>
    </row>
    <row r="1110" ht="16.5">
      <c r="O1110" s="39"/>
    </row>
    <row r="1111" ht="16.5">
      <c r="O1111" s="39"/>
    </row>
    <row r="1112" ht="16.5">
      <c r="O1112" s="39"/>
    </row>
    <row r="1113" ht="16.5">
      <c r="O1113" s="39"/>
    </row>
    <row r="1114" ht="16.5">
      <c r="O1114" s="39"/>
    </row>
    <row r="1115" ht="16.5">
      <c r="O1115" s="39"/>
    </row>
    <row r="1116" ht="16.5">
      <c r="O1116" s="39"/>
    </row>
    <row r="1117" ht="16.5">
      <c r="O1117" s="39"/>
    </row>
    <row r="1118" ht="16.5">
      <c r="O1118" s="39"/>
    </row>
    <row r="1119" ht="16.5">
      <c r="O1119" s="39"/>
    </row>
    <row r="1120" ht="16.5">
      <c r="O1120" s="39"/>
    </row>
    <row r="1121" ht="16.5">
      <c r="O1121" s="39"/>
    </row>
    <row r="1122" ht="16.5">
      <c r="O1122" s="39"/>
    </row>
    <row r="1123" ht="16.5">
      <c r="O1123" s="39"/>
    </row>
    <row r="1124" ht="16.5">
      <c r="O1124" s="39"/>
    </row>
    <row r="1125" ht="16.5">
      <c r="O1125" s="39"/>
    </row>
    <row r="1126" ht="16.5">
      <c r="O1126" s="39"/>
    </row>
    <row r="1127" ht="16.5">
      <c r="O1127" s="39"/>
    </row>
    <row r="1128" ht="16.5">
      <c r="O1128" s="39"/>
    </row>
    <row r="1129" ht="16.5">
      <c r="O1129" s="39"/>
    </row>
    <row r="1130" ht="16.5">
      <c r="O1130" s="39"/>
    </row>
    <row r="1131" ht="16.5">
      <c r="O1131" s="39"/>
    </row>
    <row r="1132" ht="16.5">
      <c r="O1132" s="39"/>
    </row>
    <row r="1133" ht="16.5">
      <c r="O1133" s="39"/>
    </row>
    <row r="1134" ht="16.5">
      <c r="O1134" s="39"/>
    </row>
    <row r="1135" ht="16.5">
      <c r="O1135" s="39"/>
    </row>
    <row r="1136" ht="16.5">
      <c r="O1136" s="39"/>
    </row>
    <row r="1137" ht="16.5">
      <c r="O1137" s="39"/>
    </row>
    <row r="1138" ht="16.5">
      <c r="O1138" s="39"/>
    </row>
    <row r="1139" ht="16.5">
      <c r="O1139" s="39"/>
    </row>
    <row r="1140" ht="16.5">
      <c r="O1140" s="39"/>
    </row>
    <row r="1141" ht="16.5">
      <c r="O1141" s="39"/>
    </row>
    <row r="1142" ht="16.5">
      <c r="O1142" s="39"/>
    </row>
    <row r="1143" ht="16.5">
      <c r="O1143" s="39"/>
    </row>
    <row r="1144" ht="16.5">
      <c r="O1144" s="39"/>
    </row>
    <row r="1145" ht="16.5">
      <c r="O1145" s="39"/>
    </row>
    <row r="1146" ht="16.5">
      <c r="O1146" s="39"/>
    </row>
    <row r="1147" ht="16.5">
      <c r="O1147" s="39"/>
    </row>
    <row r="1148" ht="16.5">
      <c r="O1148" s="39"/>
    </row>
    <row r="1149" ht="16.5">
      <c r="O1149" s="39"/>
    </row>
    <row r="1150" ht="16.5">
      <c r="O1150" s="39"/>
    </row>
    <row r="1151" ht="16.5">
      <c r="O1151" s="39"/>
    </row>
    <row r="1152" ht="16.5">
      <c r="O1152" s="39"/>
    </row>
    <row r="1153" ht="16.5">
      <c r="O1153" s="39"/>
    </row>
    <row r="1154" ht="16.5">
      <c r="O1154" s="39"/>
    </row>
    <row r="1155" ht="16.5">
      <c r="O1155" s="39"/>
    </row>
    <row r="1156" ht="16.5">
      <c r="O1156" s="39"/>
    </row>
    <row r="1157" ht="16.5">
      <c r="O1157" s="39"/>
    </row>
    <row r="1158" ht="16.5">
      <c r="O1158" s="39"/>
    </row>
    <row r="1159" ht="16.5">
      <c r="O1159" s="39"/>
    </row>
    <row r="1160" ht="16.5">
      <c r="O1160" s="39"/>
    </row>
    <row r="1161" ht="16.5">
      <c r="O1161" s="39"/>
    </row>
    <row r="1162" ht="16.5">
      <c r="O1162" s="39"/>
    </row>
    <row r="1163" ht="16.5">
      <c r="O1163" s="39"/>
    </row>
    <row r="1164" ht="16.5">
      <c r="O1164" s="39"/>
    </row>
    <row r="1165" ht="16.5">
      <c r="O1165" s="39"/>
    </row>
    <row r="1166" ht="16.5">
      <c r="O1166" s="39"/>
    </row>
    <row r="1167" ht="16.5">
      <c r="O1167" s="39"/>
    </row>
    <row r="1168" ht="16.5">
      <c r="O1168" s="39"/>
    </row>
    <row r="1169" ht="16.5">
      <c r="O1169" s="39"/>
    </row>
    <row r="1170" ht="16.5">
      <c r="O1170" s="39"/>
    </row>
    <row r="1171" ht="16.5">
      <c r="O1171" s="39"/>
    </row>
    <row r="1172" ht="16.5">
      <c r="O1172" s="39"/>
    </row>
    <row r="1173" ht="16.5">
      <c r="O1173" s="39"/>
    </row>
    <row r="1174" ht="16.5">
      <c r="O1174" s="39"/>
    </row>
    <row r="1175" ht="16.5">
      <c r="O1175" s="39"/>
    </row>
    <row r="1176" ht="16.5">
      <c r="O1176" s="39"/>
    </row>
    <row r="1177" ht="16.5">
      <c r="O1177" s="39"/>
    </row>
    <row r="1178" ht="16.5">
      <c r="O1178" s="39"/>
    </row>
    <row r="1179" ht="16.5">
      <c r="O1179" s="39"/>
    </row>
    <row r="1180" ht="16.5">
      <c r="O1180" s="39"/>
    </row>
    <row r="1181" ht="16.5">
      <c r="O1181" s="39"/>
    </row>
    <row r="1182" ht="16.5">
      <c r="O1182" s="39"/>
    </row>
    <row r="1183" ht="16.5">
      <c r="O1183" s="39"/>
    </row>
    <row r="1184" ht="16.5">
      <c r="O1184" s="39"/>
    </row>
    <row r="1185" ht="16.5">
      <c r="O1185" s="39"/>
    </row>
    <row r="1186" ht="16.5">
      <c r="O1186" s="39"/>
    </row>
    <row r="1187" ht="16.5">
      <c r="O1187" s="39"/>
    </row>
    <row r="1188" ht="16.5">
      <c r="O1188" s="39"/>
    </row>
    <row r="1189" ht="16.5">
      <c r="O1189" s="39"/>
    </row>
    <row r="1190" ht="16.5">
      <c r="O1190" s="39"/>
    </row>
    <row r="1191" ht="16.5">
      <c r="O1191" s="39"/>
    </row>
    <row r="1192" ht="16.5">
      <c r="O1192" s="39"/>
    </row>
    <row r="1193" ht="16.5">
      <c r="O1193" s="39"/>
    </row>
    <row r="1194" ht="16.5">
      <c r="O1194" s="39"/>
    </row>
    <row r="1195" ht="16.5">
      <c r="O1195" s="39"/>
    </row>
    <row r="1196" ht="16.5">
      <c r="O1196" s="39"/>
    </row>
    <row r="1197" ht="16.5">
      <c r="O1197" s="39"/>
    </row>
    <row r="1198" ht="16.5">
      <c r="O1198" s="39"/>
    </row>
    <row r="1199" ht="16.5">
      <c r="O1199" s="39"/>
    </row>
    <row r="1200" ht="16.5">
      <c r="O1200" s="39"/>
    </row>
    <row r="1201" ht="16.5">
      <c r="O1201" s="39"/>
    </row>
    <row r="1202" ht="16.5">
      <c r="O1202" s="39"/>
    </row>
    <row r="1203" ht="16.5">
      <c r="O1203" s="39"/>
    </row>
    <row r="1204" ht="16.5">
      <c r="O1204" s="39"/>
    </row>
    <row r="1205" ht="16.5">
      <c r="O1205" s="39"/>
    </row>
    <row r="1206" ht="16.5">
      <c r="O1206" s="39"/>
    </row>
    <row r="1207" ht="16.5">
      <c r="O1207" s="39"/>
    </row>
    <row r="1208" ht="16.5">
      <c r="O1208" s="39"/>
    </row>
    <row r="1209" ht="16.5">
      <c r="O1209" s="39"/>
    </row>
    <row r="1210" ht="16.5">
      <c r="O1210" s="39"/>
    </row>
    <row r="1211" ht="16.5">
      <c r="O1211" s="39"/>
    </row>
    <row r="1212" ht="16.5">
      <c r="O1212" s="39"/>
    </row>
    <row r="1213" ht="16.5">
      <c r="O1213" s="39"/>
    </row>
    <row r="1214" ht="16.5">
      <c r="O1214" s="39"/>
    </row>
    <row r="1215" ht="16.5">
      <c r="O1215" s="39"/>
    </row>
    <row r="1216" ht="16.5">
      <c r="O1216" s="39"/>
    </row>
    <row r="1217" ht="16.5">
      <c r="O1217" s="39"/>
    </row>
    <row r="1218" ht="16.5">
      <c r="O1218" s="39"/>
    </row>
    <row r="1219" ht="16.5">
      <c r="O1219" s="39"/>
    </row>
    <row r="1220" ht="16.5">
      <c r="O1220" s="39"/>
    </row>
    <row r="1221" ht="16.5">
      <c r="O1221" s="39"/>
    </row>
    <row r="1222" ht="16.5">
      <c r="O1222" s="39"/>
    </row>
    <row r="1223" ht="16.5">
      <c r="O1223" s="39"/>
    </row>
    <row r="1224" ht="16.5">
      <c r="O1224" s="39"/>
    </row>
    <row r="1225" ht="16.5">
      <c r="O1225" s="39"/>
    </row>
    <row r="1226" ht="16.5">
      <c r="O1226" s="39"/>
    </row>
    <row r="1227" ht="16.5">
      <c r="O1227" s="39"/>
    </row>
    <row r="1228" ht="16.5">
      <c r="O1228" s="39"/>
    </row>
    <row r="1229" ht="16.5">
      <c r="O1229" s="39"/>
    </row>
    <row r="1230" ht="16.5">
      <c r="O1230" s="39"/>
    </row>
    <row r="1231" ht="16.5">
      <c r="O1231" s="39"/>
    </row>
    <row r="1232" ht="16.5">
      <c r="O1232" s="39"/>
    </row>
    <row r="1233" ht="16.5">
      <c r="O1233" s="39"/>
    </row>
    <row r="1234" ht="16.5">
      <c r="O1234" s="39"/>
    </row>
    <row r="1235" ht="16.5">
      <c r="O1235" s="39"/>
    </row>
    <row r="1236" ht="16.5">
      <c r="O1236" s="39"/>
    </row>
    <row r="1237" ht="16.5">
      <c r="O1237" s="39"/>
    </row>
    <row r="1238" ht="16.5">
      <c r="O1238" s="39"/>
    </row>
    <row r="1239" ht="16.5">
      <c r="O1239" s="39"/>
    </row>
    <row r="1240" ht="16.5">
      <c r="O1240" s="39"/>
    </row>
    <row r="1241" ht="16.5">
      <c r="O1241" s="39"/>
    </row>
    <row r="1242" ht="16.5">
      <c r="O1242" s="39"/>
    </row>
    <row r="1243" ht="16.5">
      <c r="O1243" s="39"/>
    </row>
    <row r="1244" ht="16.5">
      <c r="O1244" s="39"/>
    </row>
    <row r="1245" ht="16.5">
      <c r="O1245" s="39"/>
    </row>
    <row r="1246" ht="16.5">
      <c r="O1246" s="39"/>
    </row>
    <row r="1247" ht="16.5">
      <c r="O1247" s="39"/>
    </row>
    <row r="1248" ht="16.5">
      <c r="O1248" s="39"/>
    </row>
    <row r="1249" ht="16.5">
      <c r="O1249" s="39"/>
    </row>
    <row r="1250" ht="16.5">
      <c r="O1250" s="39"/>
    </row>
    <row r="1251" ht="16.5">
      <c r="O1251" s="39"/>
    </row>
    <row r="1252" ht="16.5">
      <c r="O1252" s="39"/>
    </row>
    <row r="1253" ht="16.5">
      <c r="O1253" s="39"/>
    </row>
    <row r="1254" ht="16.5">
      <c r="O1254" s="39"/>
    </row>
    <row r="1255" ht="16.5">
      <c r="O1255" s="39"/>
    </row>
    <row r="1256" ht="16.5">
      <c r="O1256" s="39"/>
    </row>
    <row r="1257" ht="16.5">
      <c r="O1257" s="39"/>
    </row>
    <row r="1258" ht="16.5">
      <c r="O1258" s="39"/>
    </row>
    <row r="1259" ht="16.5">
      <c r="O1259" s="39"/>
    </row>
    <row r="1260" ht="16.5">
      <c r="O1260" s="39"/>
    </row>
    <row r="1261" ht="16.5">
      <c r="O1261" s="39"/>
    </row>
    <row r="1262" ht="16.5">
      <c r="O1262" s="39"/>
    </row>
    <row r="1263" ht="16.5">
      <c r="O1263" s="39"/>
    </row>
    <row r="1264" ht="16.5">
      <c r="O1264" s="39"/>
    </row>
    <row r="1265" ht="16.5">
      <c r="O1265" s="39"/>
    </row>
    <row r="1266" ht="16.5">
      <c r="O1266" s="39"/>
    </row>
    <row r="1267" ht="16.5">
      <c r="O1267" s="39"/>
    </row>
    <row r="1268" ht="16.5">
      <c r="O1268" s="39"/>
    </row>
    <row r="1269" ht="16.5">
      <c r="O1269" s="39"/>
    </row>
    <row r="1270" ht="16.5">
      <c r="O1270" s="39"/>
    </row>
    <row r="1271" ht="16.5">
      <c r="O1271" s="39"/>
    </row>
    <row r="1272" ht="16.5">
      <c r="O1272" s="39"/>
    </row>
    <row r="1273" ht="16.5">
      <c r="O1273" s="39"/>
    </row>
    <row r="1274" ht="16.5">
      <c r="O1274" s="39"/>
    </row>
    <row r="1275" ht="16.5">
      <c r="O1275" s="39"/>
    </row>
    <row r="1276" ht="16.5">
      <c r="O1276" s="39"/>
    </row>
    <row r="1277" ht="16.5">
      <c r="O1277" s="39"/>
    </row>
    <row r="1278" ht="16.5">
      <c r="O1278" s="39"/>
    </row>
    <row r="1279" ht="16.5">
      <c r="O1279" s="39"/>
    </row>
    <row r="1280" ht="16.5">
      <c r="O1280" s="39"/>
    </row>
    <row r="1281" ht="16.5">
      <c r="O1281" s="39"/>
    </row>
    <row r="1282" ht="16.5">
      <c r="O1282" s="39"/>
    </row>
    <row r="1283" ht="16.5">
      <c r="O1283" s="39"/>
    </row>
    <row r="1284" ht="16.5">
      <c r="O1284" s="39"/>
    </row>
    <row r="1285" ht="16.5">
      <c r="O1285" s="39"/>
    </row>
    <row r="1286" ht="16.5">
      <c r="O1286" s="39"/>
    </row>
    <row r="1287" ht="16.5">
      <c r="O1287" s="39"/>
    </row>
    <row r="1288" ht="16.5">
      <c r="O1288" s="39"/>
    </row>
    <row r="1289" ht="16.5">
      <c r="O1289" s="39"/>
    </row>
    <row r="1290" ht="16.5">
      <c r="O1290" s="39"/>
    </row>
    <row r="1291" ht="16.5">
      <c r="O1291" s="39"/>
    </row>
    <row r="1292" ht="16.5">
      <c r="O1292" s="39"/>
    </row>
    <row r="1293" ht="16.5">
      <c r="O1293" s="39"/>
    </row>
    <row r="1294" ht="16.5">
      <c r="O1294" s="39"/>
    </row>
    <row r="1295" ht="16.5">
      <c r="O1295" s="39"/>
    </row>
    <row r="1296" ht="16.5">
      <c r="O1296" s="39"/>
    </row>
    <row r="1297" ht="16.5">
      <c r="O1297" s="39"/>
    </row>
    <row r="1298" ht="16.5">
      <c r="O1298" s="39"/>
    </row>
    <row r="1299" ht="16.5">
      <c r="O1299" s="39"/>
    </row>
    <row r="1300" ht="16.5">
      <c r="O1300" s="39"/>
    </row>
    <row r="1301" ht="16.5">
      <c r="O1301" s="39"/>
    </row>
    <row r="1302" ht="16.5">
      <c r="O1302" s="39"/>
    </row>
    <row r="1303" ht="16.5">
      <c r="O1303" s="39"/>
    </row>
    <row r="1304" ht="16.5">
      <c r="O1304" s="39"/>
    </row>
    <row r="1305" ht="16.5">
      <c r="O1305" s="39"/>
    </row>
    <row r="1306" ht="16.5">
      <c r="O1306" s="39"/>
    </row>
    <row r="1307" ht="16.5">
      <c r="O1307" s="39"/>
    </row>
    <row r="1308" ht="16.5">
      <c r="O1308" s="39"/>
    </row>
    <row r="1309" ht="16.5">
      <c r="O1309" s="39"/>
    </row>
    <row r="1310" ht="16.5">
      <c r="O1310" s="39"/>
    </row>
    <row r="1311" ht="16.5">
      <c r="O1311" s="39"/>
    </row>
    <row r="1312" ht="16.5">
      <c r="O1312" s="39"/>
    </row>
    <row r="1313" ht="16.5">
      <c r="O1313" s="39"/>
    </row>
    <row r="1314" ht="16.5">
      <c r="O1314" s="39"/>
    </row>
    <row r="1315" ht="16.5">
      <c r="O1315" s="39"/>
    </row>
    <row r="1316" ht="16.5">
      <c r="O1316" s="39"/>
    </row>
    <row r="1317" ht="16.5">
      <c r="O1317" s="39"/>
    </row>
    <row r="1318" ht="16.5">
      <c r="O1318" s="39"/>
    </row>
    <row r="1319" ht="16.5">
      <c r="O1319" s="39"/>
    </row>
    <row r="1320" ht="16.5">
      <c r="O1320" s="39"/>
    </row>
    <row r="1321" ht="16.5">
      <c r="O1321" s="39"/>
    </row>
    <row r="1322" ht="16.5">
      <c r="O1322" s="39"/>
    </row>
    <row r="1323" ht="16.5">
      <c r="O1323" s="39"/>
    </row>
    <row r="1324" ht="16.5">
      <c r="O1324" s="39"/>
    </row>
    <row r="1325" ht="16.5">
      <c r="O1325" s="39"/>
    </row>
    <row r="1326" ht="16.5">
      <c r="O1326" s="39"/>
    </row>
    <row r="1327" ht="16.5">
      <c r="O1327" s="39"/>
    </row>
    <row r="1328" ht="16.5">
      <c r="O1328" s="39"/>
    </row>
    <row r="1329" ht="16.5">
      <c r="O1329" s="39"/>
    </row>
    <row r="1330" ht="16.5">
      <c r="O1330" s="39"/>
    </row>
    <row r="1331" ht="16.5">
      <c r="O1331" s="39"/>
    </row>
    <row r="1332" ht="16.5">
      <c r="O1332" s="39"/>
    </row>
    <row r="1333" ht="16.5">
      <c r="O1333" s="39"/>
    </row>
    <row r="1334" ht="16.5">
      <c r="O1334" s="39"/>
    </row>
    <row r="1335" ht="16.5">
      <c r="O1335" s="39"/>
    </row>
    <row r="1336" ht="16.5">
      <c r="O1336" s="39"/>
    </row>
    <row r="1337" ht="16.5">
      <c r="O1337" s="39"/>
    </row>
    <row r="1338" ht="16.5">
      <c r="O1338" s="39"/>
    </row>
  </sheetData>
  <sheetProtection/>
  <mergeCells count="48">
    <mergeCell ref="P220:P233"/>
    <mergeCell ref="A220:A233"/>
    <mergeCell ref="A206:A219"/>
    <mergeCell ref="P206:P219"/>
    <mergeCell ref="P136:P149"/>
    <mergeCell ref="P122:P135"/>
    <mergeCell ref="A122:A135"/>
    <mergeCell ref="A136:A149"/>
    <mergeCell ref="A192:A205"/>
    <mergeCell ref="A178:A191"/>
    <mergeCell ref="P262:P275"/>
    <mergeCell ref="P248:P261"/>
    <mergeCell ref="A248:A261"/>
    <mergeCell ref="A234:A247"/>
    <mergeCell ref="P234:P247"/>
    <mergeCell ref="A262:A275"/>
    <mergeCell ref="A94:A107"/>
    <mergeCell ref="A80:A93"/>
    <mergeCell ref="A318:A331"/>
    <mergeCell ref="P318:P331"/>
    <mergeCell ref="P304:P317"/>
    <mergeCell ref="A304:A317"/>
    <mergeCell ref="A290:A303"/>
    <mergeCell ref="P290:P303"/>
    <mergeCell ref="P276:P289"/>
    <mergeCell ref="A276:A289"/>
    <mergeCell ref="P192:P205"/>
    <mergeCell ref="P178:P191"/>
    <mergeCell ref="P164:P177"/>
    <mergeCell ref="P150:P163"/>
    <mergeCell ref="P108:P121"/>
    <mergeCell ref="P94:P107"/>
    <mergeCell ref="A66:A79"/>
    <mergeCell ref="A52:A65"/>
    <mergeCell ref="A2:A15"/>
    <mergeCell ref="P2:P15"/>
    <mergeCell ref="A44:A51"/>
    <mergeCell ref="P44:P51"/>
    <mergeCell ref="A164:A177"/>
    <mergeCell ref="A150:A163"/>
    <mergeCell ref="P16:P29"/>
    <mergeCell ref="A16:A29"/>
    <mergeCell ref="P80:P93"/>
    <mergeCell ref="A108:A121"/>
    <mergeCell ref="A30:A43"/>
    <mergeCell ref="P30:P43"/>
    <mergeCell ref="P66:P79"/>
    <mergeCell ref="P52:P65"/>
  </mergeCells>
  <printOptions/>
  <pageMargins left="0.41" right="0.34" top="0.984251968503937" bottom="0.3937007874015748" header="0.5118110236220472" footer="0.1968503937007874"/>
  <pageSetup fitToHeight="10" horizontalDpi="600" verticalDpi="600" orientation="landscape" paperSize="9" scale="85" r:id="rId3"/>
  <rowBreaks count="3" manualBreakCount="3">
    <brk id="79" max="14" man="1"/>
    <brk id="205" max="255" man="1"/>
    <brk id="30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Q15" sqref="Q15"/>
    </sheetView>
  </sheetViews>
  <sheetFormatPr defaultColWidth="9.00390625" defaultRowHeight="16.5"/>
  <cols>
    <col min="1" max="16384" width="9.00390625" style="17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S41" sqref="S41"/>
    </sheetView>
  </sheetViews>
  <sheetFormatPr defaultColWidth="9.00390625" defaultRowHeight="16.5"/>
  <cols>
    <col min="1" max="10" width="9.00390625" style="17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O32"/>
  <sheetViews>
    <sheetView zoomScalePageLayoutView="0" workbookViewId="0" topLeftCell="A1">
      <selection activeCell="F34" sqref="F34"/>
    </sheetView>
  </sheetViews>
  <sheetFormatPr defaultColWidth="9.00390625" defaultRowHeight="16.5"/>
  <cols>
    <col min="1" max="10" width="9.00390625" style="17" customWidth="1"/>
  </cols>
  <sheetData>
    <row r="1" spans="4:15" ht="16.5">
      <c r="D1" s="113"/>
      <c r="E1" s="113"/>
      <c r="F1" s="113"/>
      <c r="G1" s="113"/>
      <c r="H1" s="113"/>
      <c r="I1" s="113"/>
      <c r="J1" s="113"/>
      <c r="K1" s="13"/>
      <c r="L1" s="13"/>
      <c r="M1" s="13"/>
      <c r="N1" s="13"/>
      <c r="O1" s="13"/>
    </row>
    <row r="2" spans="4:15" ht="16.5">
      <c r="D2" s="113"/>
      <c r="E2" s="113"/>
      <c r="F2" s="113"/>
      <c r="G2" s="113"/>
      <c r="H2" s="113"/>
      <c r="I2" s="113"/>
      <c r="J2" s="113"/>
      <c r="K2" s="13"/>
      <c r="L2" s="13"/>
      <c r="M2" s="13"/>
      <c r="N2" s="13"/>
      <c r="O2" s="13"/>
    </row>
    <row r="3" spans="4:15" ht="16.5">
      <c r="D3" s="113"/>
      <c r="E3" s="113"/>
      <c r="F3" s="113"/>
      <c r="G3" s="113"/>
      <c r="H3" s="113"/>
      <c r="I3" s="113"/>
      <c r="J3" s="113"/>
      <c r="K3" s="13"/>
      <c r="L3" s="13"/>
      <c r="M3" s="13"/>
      <c r="N3" s="13"/>
      <c r="O3" s="13"/>
    </row>
    <row r="4" spans="4:15" ht="16.5">
      <c r="D4" s="113"/>
      <c r="E4" s="113"/>
      <c r="F4" s="113"/>
      <c r="G4" s="113"/>
      <c r="H4" s="113"/>
      <c r="I4" s="113"/>
      <c r="J4" s="113"/>
      <c r="K4" s="13"/>
      <c r="L4" s="13"/>
      <c r="M4" s="13"/>
      <c r="N4" s="13"/>
      <c r="O4" s="13"/>
    </row>
    <row r="5" spans="4:15" ht="16.5">
      <c r="D5" s="113"/>
      <c r="E5" s="113"/>
      <c r="F5" s="113"/>
      <c r="G5" s="113"/>
      <c r="H5" s="113"/>
      <c r="I5" s="113"/>
      <c r="J5" s="113"/>
      <c r="K5" s="13"/>
      <c r="L5" s="13"/>
      <c r="M5" s="13"/>
      <c r="N5" s="13"/>
      <c r="O5" s="13"/>
    </row>
    <row r="6" spans="4:15" ht="16.5">
      <c r="D6" s="113"/>
      <c r="E6" s="113"/>
      <c r="F6" s="113"/>
      <c r="G6" s="113"/>
      <c r="H6" s="113"/>
      <c r="I6" s="113"/>
      <c r="J6" s="113"/>
      <c r="K6" s="13"/>
      <c r="L6" s="13"/>
      <c r="M6" s="13"/>
      <c r="N6" s="13"/>
      <c r="O6" s="13"/>
    </row>
    <row r="7" spans="4:15" ht="16.5">
      <c r="D7" s="113"/>
      <c r="E7" s="113"/>
      <c r="F7" s="113"/>
      <c r="G7" s="113"/>
      <c r="H7" s="113"/>
      <c r="I7" s="113"/>
      <c r="J7" s="113"/>
      <c r="K7" s="13"/>
      <c r="L7" s="13"/>
      <c r="M7" s="13"/>
      <c r="N7" s="13"/>
      <c r="O7" s="13"/>
    </row>
    <row r="8" spans="4:15" ht="16.5">
      <c r="D8" s="113"/>
      <c r="E8" s="113"/>
      <c r="F8" s="113"/>
      <c r="G8" s="113"/>
      <c r="H8" s="113"/>
      <c r="I8" s="113"/>
      <c r="J8" s="113"/>
      <c r="K8" s="13"/>
      <c r="L8" s="13"/>
      <c r="M8" s="13"/>
      <c r="N8" s="13"/>
      <c r="O8" s="13"/>
    </row>
    <row r="9" spans="4:15" ht="16.5">
      <c r="D9" s="113"/>
      <c r="E9" s="113"/>
      <c r="F9" s="113"/>
      <c r="G9" s="113"/>
      <c r="H9" s="113"/>
      <c r="I9" s="113"/>
      <c r="J9" s="113"/>
      <c r="K9" s="13"/>
      <c r="L9" s="13"/>
      <c r="M9" s="13"/>
      <c r="N9" s="13"/>
      <c r="O9" s="13"/>
    </row>
    <row r="10" spans="4:15" ht="16.5">
      <c r="D10" s="113"/>
      <c r="E10" s="113"/>
      <c r="F10" s="113"/>
      <c r="G10" s="113"/>
      <c r="H10" s="113"/>
      <c r="I10" s="113"/>
      <c r="J10" s="113"/>
      <c r="K10" s="13"/>
      <c r="L10" s="13"/>
      <c r="M10" s="13"/>
      <c r="N10" s="13"/>
      <c r="O10" s="13"/>
    </row>
    <row r="11" spans="4:15" ht="16.5">
      <c r="D11" s="113"/>
      <c r="E11" s="113"/>
      <c r="F11" s="113"/>
      <c r="G11" s="113"/>
      <c r="H11" s="113"/>
      <c r="I11" s="113"/>
      <c r="J11" s="113"/>
      <c r="K11" s="13"/>
      <c r="L11" s="13"/>
      <c r="M11" s="13"/>
      <c r="N11" s="13"/>
      <c r="O11" s="13"/>
    </row>
    <row r="12" spans="4:15" ht="16.5">
      <c r="D12" s="113"/>
      <c r="E12" s="113"/>
      <c r="F12" s="113"/>
      <c r="G12" s="113"/>
      <c r="H12" s="113"/>
      <c r="I12" s="113"/>
      <c r="J12" s="113"/>
      <c r="K12" s="13"/>
      <c r="L12" s="13"/>
      <c r="M12" s="13"/>
      <c r="N12" s="13"/>
      <c r="O12" s="13"/>
    </row>
    <row r="13" spans="4:15" ht="16.5">
      <c r="D13" s="113"/>
      <c r="E13" s="113"/>
      <c r="F13" s="113"/>
      <c r="G13" s="113"/>
      <c r="H13" s="113"/>
      <c r="I13" s="113"/>
      <c r="J13" s="113"/>
      <c r="K13" s="13"/>
      <c r="L13" s="13"/>
      <c r="M13" s="13"/>
      <c r="N13" s="13"/>
      <c r="O13" s="13"/>
    </row>
    <row r="14" spans="4:15" ht="16.5">
      <c r="D14" s="113"/>
      <c r="E14" s="113"/>
      <c r="F14" s="113"/>
      <c r="G14" s="113"/>
      <c r="H14" s="113"/>
      <c r="I14" s="113"/>
      <c r="J14" s="113"/>
      <c r="K14" s="13"/>
      <c r="L14" s="13"/>
      <c r="M14" s="13"/>
      <c r="N14" s="13"/>
      <c r="O14" s="13"/>
    </row>
    <row r="15" spans="4:15" ht="16.5">
      <c r="D15" s="113"/>
      <c r="E15" s="113"/>
      <c r="F15" s="113"/>
      <c r="G15" s="113"/>
      <c r="H15" s="113"/>
      <c r="I15" s="113"/>
      <c r="J15" s="113"/>
      <c r="K15" s="13"/>
      <c r="L15" s="13"/>
      <c r="M15" s="13"/>
      <c r="N15" s="13"/>
      <c r="O15" s="13"/>
    </row>
    <row r="16" spans="4:15" ht="16.5">
      <c r="D16" s="113"/>
      <c r="E16" s="113"/>
      <c r="F16" s="113"/>
      <c r="G16" s="113"/>
      <c r="H16" s="113"/>
      <c r="I16" s="113"/>
      <c r="J16" s="113"/>
      <c r="K16" s="13"/>
      <c r="L16" s="13"/>
      <c r="M16" s="13"/>
      <c r="N16" s="13"/>
      <c r="O16" s="13"/>
    </row>
    <row r="17" spans="4:15" ht="16.5">
      <c r="D17" s="113"/>
      <c r="E17" s="113"/>
      <c r="F17" s="113"/>
      <c r="G17" s="113"/>
      <c r="H17" s="113"/>
      <c r="I17" s="113"/>
      <c r="J17" s="113"/>
      <c r="K17" s="13"/>
      <c r="L17" s="13"/>
      <c r="M17" s="13"/>
      <c r="N17" s="13"/>
      <c r="O17" s="13"/>
    </row>
    <row r="18" spans="4:15" ht="16.5">
      <c r="D18" s="113"/>
      <c r="E18" s="113"/>
      <c r="F18" s="113"/>
      <c r="G18" s="113"/>
      <c r="H18" s="113"/>
      <c r="I18" s="113"/>
      <c r="J18" s="113"/>
      <c r="K18" s="13"/>
      <c r="L18" s="13"/>
      <c r="M18" s="13"/>
      <c r="N18" s="13"/>
      <c r="O18" s="13"/>
    </row>
    <row r="19" spans="4:15" ht="16.5">
      <c r="D19" s="113"/>
      <c r="E19" s="113"/>
      <c r="F19" s="113"/>
      <c r="G19" s="113"/>
      <c r="H19" s="113"/>
      <c r="I19" s="113"/>
      <c r="J19" s="113"/>
      <c r="K19" s="13"/>
      <c r="L19" s="13"/>
      <c r="M19" s="13"/>
      <c r="N19" s="13"/>
      <c r="O19" s="13"/>
    </row>
    <row r="20" spans="4:15" ht="16.5">
      <c r="D20" s="113"/>
      <c r="E20" s="113"/>
      <c r="F20" s="113"/>
      <c r="G20" s="113"/>
      <c r="H20" s="113"/>
      <c r="I20" s="113"/>
      <c r="J20" s="113"/>
      <c r="K20" s="13"/>
      <c r="L20" s="13"/>
      <c r="M20" s="13"/>
      <c r="N20" s="13"/>
      <c r="O20" s="13"/>
    </row>
    <row r="21" spans="4:15" ht="16.5">
      <c r="D21" s="113"/>
      <c r="E21" s="113"/>
      <c r="F21" s="113"/>
      <c r="G21" s="113"/>
      <c r="H21" s="113"/>
      <c r="I21" s="113"/>
      <c r="J21" s="113"/>
      <c r="K21" s="13"/>
      <c r="L21" s="13"/>
      <c r="M21" s="13"/>
      <c r="N21" s="13"/>
      <c r="O21" s="13"/>
    </row>
    <row r="22" spans="4:15" ht="16.5">
      <c r="D22" s="113"/>
      <c r="E22" s="113"/>
      <c r="F22" s="113"/>
      <c r="G22" s="113"/>
      <c r="H22" s="113"/>
      <c r="I22" s="113"/>
      <c r="J22" s="113"/>
      <c r="K22" s="13"/>
      <c r="L22" s="13"/>
      <c r="M22" s="13"/>
      <c r="N22" s="13"/>
      <c r="O22" s="13"/>
    </row>
    <row r="23" spans="4:15" ht="16.5">
      <c r="D23" s="113"/>
      <c r="E23" s="113"/>
      <c r="F23" s="113"/>
      <c r="G23" s="113"/>
      <c r="H23" s="113"/>
      <c r="I23" s="113"/>
      <c r="J23" s="113"/>
      <c r="K23" s="13"/>
      <c r="L23" s="13"/>
      <c r="M23" s="13"/>
      <c r="N23" s="13"/>
      <c r="O23" s="13"/>
    </row>
    <row r="24" spans="4:15" ht="16.5">
      <c r="D24" s="113"/>
      <c r="E24" s="113"/>
      <c r="F24" s="113"/>
      <c r="G24" s="113"/>
      <c r="H24" s="113"/>
      <c r="I24" s="113"/>
      <c r="J24" s="113"/>
      <c r="K24" s="13"/>
      <c r="L24" s="13"/>
      <c r="M24" s="13"/>
      <c r="N24" s="13"/>
      <c r="O24" s="13"/>
    </row>
    <row r="25" spans="4:15" ht="16.5">
      <c r="D25" s="113"/>
      <c r="E25" s="113"/>
      <c r="F25" s="113"/>
      <c r="G25" s="113"/>
      <c r="H25" s="113"/>
      <c r="I25" s="113"/>
      <c r="J25" s="113"/>
      <c r="K25" s="13"/>
      <c r="L25" s="13"/>
      <c r="M25" s="13"/>
      <c r="N25" s="13"/>
      <c r="O25" s="13"/>
    </row>
    <row r="26" spans="4:15" ht="16.5">
      <c r="D26" s="113"/>
      <c r="E26" s="113"/>
      <c r="F26" s="113"/>
      <c r="G26" s="113"/>
      <c r="H26" s="113"/>
      <c r="I26" s="113"/>
      <c r="J26" s="113"/>
      <c r="K26" s="13"/>
      <c r="L26" s="13"/>
      <c r="M26" s="13"/>
      <c r="N26" s="13"/>
      <c r="O26" s="13"/>
    </row>
    <row r="27" spans="4:15" ht="16.5">
      <c r="D27" s="113"/>
      <c r="E27" s="113"/>
      <c r="F27" s="113"/>
      <c r="G27" s="113"/>
      <c r="H27" s="113"/>
      <c r="I27" s="113"/>
      <c r="J27" s="113"/>
      <c r="K27" s="13"/>
      <c r="L27" s="13"/>
      <c r="M27" s="13"/>
      <c r="N27" s="13"/>
      <c r="O27" s="13"/>
    </row>
    <row r="28" spans="4:15" ht="16.5">
      <c r="D28" s="113"/>
      <c r="E28" s="113"/>
      <c r="F28" s="113"/>
      <c r="G28" s="113"/>
      <c r="H28" s="113"/>
      <c r="I28" s="113"/>
      <c r="J28" s="113"/>
      <c r="K28" s="13"/>
      <c r="L28" s="13"/>
      <c r="M28" s="13"/>
      <c r="N28" s="13"/>
      <c r="O28" s="13"/>
    </row>
    <row r="29" spans="4:15" ht="16.5">
      <c r="D29" s="113"/>
      <c r="E29" s="113"/>
      <c r="F29" s="113"/>
      <c r="G29" s="113"/>
      <c r="H29" s="113"/>
      <c r="I29" s="113"/>
      <c r="J29" s="113"/>
      <c r="K29" s="13"/>
      <c r="L29" s="13"/>
      <c r="M29" s="13"/>
      <c r="N29" s="13"/>
      <c r="O29" s="13"/>
    </row>
    <row r="30" spans="4:15" ht="16.5">
      <c r="D30" s="113"/>
      <c r="E30" s="113"/>
      <c r="F30" s="113"/>
      <c r="G30" s="113"/>
      <c r="H30" s="113"/>
      <c r="I30" s="113"/>
      <c r="J30" s="113"/>
      <c r="K30" s="13"/>
      <c r="L30" s="13"/>
      <c r="M30" s="13"/>
      <c r="N30" s="13"/>
      <c r="O30" s="13"/>
    </row>
    <row r="31" spans="4:15" ht="16.5">
      <c r="D31" s="113"/>
      <c r="E31" s="113"/>
      <c r="F31" s="113"/>
      <c r="G31" s="113"/>
      <c r="H31" s="113"/>
      <c r="I31" s="113"/>
      <c r="J31" s="113"/>
      <c r="K31" s="13"/>
      <c r="L31" s="13"/>
      <c r="M31" s="13"/>
      <c r="N31" s="13"/>
      <c r="O31" s="13"/>
    </row>
    <row r="32" spans="4:15" ht="16.5">
      <c r="D32" s="113"/>
      <c r="E32" s="113"/>
      <c r="F32" s="113"/>
      <c r="G32" s="113"/>
      <c r="H32" s="113"/>
      <c r="I32" s="113"/>
      <c r="J32" s="113"/>
      <c r="K32" s="13"/>
      <c r="L32" s="13"/>
      <c r="M32" s="13"/>
      <c r="N32" s="13"/>
      <c r="O32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3" sqref="N33"/>
    </sheetView>
  </sheetViews>
  <sheetFormatPr defaultColWidth="10.875" defaultRowHeight="16.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1" sqref="N11"/>
    </sheetView>
  </sheetViews>
  <sheetFormatPr defaultColWidth="10.875" defaultRowHeight="16.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7" sqref="P17"/>
    </sheetView>
  </sheetViews>
  <sheetFormatPr defaultColWidth="9.00390625" defaultRowHeight="16.5"/>
  <cols>
    <col min="1" max="10" width="9.00390625" style="17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8" sqref="P28"/>
    </sheetView>
  </sheetViews>
  <sheetFormatPr defaultColWidth="9.00390625" defaultRowHeight="16.5"/>
  <cols>
    <col min="1" max="10" width="9.00390625" style="17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2" sqref="L32"/>
    </sheetView>
  </sheetViews>
  <sheetFormatPr defaultColWidth="9.00390625" defaultRowHeight="16.5"/>
  <cols>
    <col min="1" max="10" width="9.00390625" style="17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tkustaff</cp:lastModifiedBy>
  <cp:lastPrinted>2010-03-10T01:49:16Z</cp:lastPrinted>
  <dcterms:created xsi:type="dcterms:W3CDTF">2003-02-26T00:35:53Z</dcterms:created>
  <dcterms:modified xsi:type="dcterms:W3CDTF">2018-11-27T03:03:06Z</dcterms:modified>
  <cp:category/>
  <cp:version/>
  <cp:contentType/>
  <cp:contentStatus/>
</cp:coreProperties>
</file>